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8. OSP\Summer Salary\"/>
    </mc:Choice>
  </mc:AlternateContent>
  <xr:revisionPtr revIDLastSave="0" documentId="8_{9616E0F1-9123-494B-9C02-8E10E199566D}" xr6:coauthVersionLast="36" xr6:coauthVersionMax="36" xr10:uidLastSave="{00000000-0000-0000-0000-000000000000}"/>
  <bookViews>
    <workbookView xWindow="0" yWindow="0" windowWidth="18210" windowHeight="7755" tabRatio="955" activeTab="1" xr2:uid="{00000000-000D-0000-FFFF-FFFF00000000}"/>
  </bookViews>
  <sheets>
    <sheet name="Summer  - 1 Job" sheetId="3" r:id="rId1"/>
    <sheet name="Summer -1 Job + Over Cap" sheetId="4" r:id="rId2"/>
    <sheet name="Summer - Multiple Jobs" sheetId="5" r:id="rId3"/>
    <sheet name="Summer- Multiple Jobs+Over Cap " sheetId="6" r:id="rId4"/>
    <sheet name="Summer Salary Worksheet Instruc" sheetId="2" r:id="rId5"/>
  </sheets>
  <definedNames>
    <definedName name="_xlnm.Print_Area" localSheetId="0">'Summer  - 1 Job'!$A$1:$K$28</definedName>
    <definedName name="_xlnm.Print_Area" localSheetId="1">'Summer -1 Job + Over Cap'!$A$1:$K$60</definedName>
    <definedName name="_xlnm.Print_Area" localSheetId="4">'Summer Salary Worksheet Instruc'!$A$1:$U$42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7" i="6" l="1"/>
  <c r="L27" i="5" l="1"/>
  <c r="C59" i="6" l="1"/>
  <c r="C58" i="6"/>
  <c r="C57" i="6"/>
  <c r="L27" i="6"/>
  <c r="H27" i="6"/>
  <c r="H27" i="5"/>
  <c r="G46" i="4" l="1"/>
  <c r="G54" i="6" l="1"/>
  <c r="D58" i="6" s="1"/>
  <c r="C52" i="6"/>
  <c r="C51" i="6"/>
  <c r="C50" i="6"/>
  <c r="D50" i="6"/>
  <c r="G6" i="3"/>
  <c r="G54" i="4"/>
  <c r="D57" i="4" s="1"/>
  <c r="G6" i="4"/>
  <c r="F58" i="6" l="1"/>
  <c r="G58" i="6" s="1"/>
  <c r="E58" i="6"/>
  <c r="D59" i="6"/>
  <c r="D57" i="6"/>
  <c r="H50" i="6"/>
  <c r="G50" i="6"/>
  <c r="F50" i="6"/>
  <c r="I50" i="6"/>
  <c r="E50" i="6"/>
  <c r="D52" i="6"/>
  <c r="D51" i="6"/>
  <c r="H58" i="6" l="1"/>
  <c r="I58" i="6" s="1"/>
  <c r="F57" i="6"/>
  <c r="G57" i="6" s="1"/>
  <c r="E57" i="6"/>
  <c r="H57" i="6" s="1"/>
  <c r="I57" i="6" s="1"/>
  <c r="E59" i="6"/>
  <c r="H59" i="6" s="1"/>
  <c r="I59" i="6" s="1"/>
  <c r="G59" i="6"/>
  <c r="F59" i="6"/>
  <c r="F52" i="6"/>
  <c r="I52" i="6"/>
  <c r="E52" i="6"/>
  <c r="H52" i="6"/>
  <c r="G52" i="6"/>
  <c r="I51" i="6"/>
  <c r="E51" i="6"/>
  <c r="H51" i="6"/>
  <c r="G51" i="6"/>
  <c r="F51" i="6"/>
  <c r="G6" i="6" l="1"/>
  <c r="G6" i="5"/>
  <c r="I1" i="6" l="1"/>
  <c r="I1" i="5"/>
  <c r="I1" i="3"/>
  <c r="I1" i="4"/>
  <c r="A1" i="2" l="1"/>
  <c r="L25" i="6"/>
  <c r="L28" i="6" s="1"/>
  <c r="H25" i="6"/>
  <c r="H29" i="6" s="1"/>
  <c r="D25" i="6"/>
  <c r="N23" i="6"/>
  <c r="M23" i="6"/>
  <c r="K23" i="6"/>
  <c r="J23" i="6"/>
  <c r="I23" i="6"/>
  <c r="F23" i="6"/>
  <c r="E23" i="6"/>
  <c r="N22" i="6"/>
  <c r="M22" i="6"/>
  <c r="K22" i="6"/>
  <c r="J22" i="6"/>
  <c r="I22" i="6"/>
  <c r="F22" i="6"/>
  <c r="E22" i="6"/>
  <c r="N21" i="6"/>
  <c r="M21" i="6"/>
  <c r="K21" i="6"/>
  <c r="J21" i="6"/>
  <c r="I21" i="6"/>
  <c r="F21" i="6"/>
  <c r="E21" i="6"/>
  <c r="N20" i="6"/>
  <c r="M20" i="6"/>
  <c r="K20" i="6"/>
  <c r="J20" i="6"/>
  <c r="I20" i="6"/>
  <c r="F20" i="6"/>
  <c r="E20" i="6"/>
  <c r="N19" i="6"/>
  <c r="M19" i="6"/>
  <c r="K19" i="6"/>
  <c r="J19" i="6"/>
  <c r="I19" i="6"/>
  <c r="F19" i="6"/>
  <c r="E19" i="6"/>
  <c r="N18" i="6"/>
  <c r="M18" i="6"/>
  <c r="K18" i="6"/>
  <c r="J18" i="6"/>
  <c r="I18" i="6"/>
  <c r="F18" i="6"/>
  <c r="E18" i="6"/>
  <c r="N17" i="6"/>
  <c r="M17" i="6"/>
  <c r="K17" i="6"/>
  <c r="J17" i="6"/>
  <c r="I17" i="6"/>
  <c r="F17" i="6"/>
  <c r="E17" i="6"/>
  <c r="N21" i="4"/>
  <c r="N20" i="4"/>
  <c r="N19" i="4"/>
  <c r="N18" i="4"/>
  <c r="N17" i="4"/>
  <c r="N16" i="4"/>
  <c r="N15" i="4"/>
  <c r="J21" i="4"/>
  <c r="J20" i="4"/>
  <c r="J19" i="4"/>
  <c r="J18" i="4"/>
  <c r="J17" i="4"/>
  <c r="J16" i="4"/>
  <c r="J15" i="4"/>
  <c r="F21" i="4"/>
  <c r="F20" i="4"/>
  <c r="F19" i="4"/>
  <c r="F18" i="4"/>
  <c r="F17" i="4"/>
  <c r="F16" i="4"/>
  <c r="F15" i="4"/>
  <c r="M21" i="4"/>
  <c r="M20" i="4"/>
  <c r="M19" i="4"/>
  <c r="M18" i="4"/>
  <c r="M17" i="4"/>
  <c r="M16" i="4"/>
  <c r="M15" i="4"/>
  <c r="I21" i="4"/>
  <c r="I20" i="4"/>
  <c r="I19" i="4"/>
  <c r="I18" i="4"/>
  <c r="I17" i="4"/>
  <c r="I16" i="4"/>
  <c r="I15" i="4"/>
  <c r="E21" i="4"/>
  <c r="E20" i="4"/>
  <c r="E19" i="4"/>
  <c r="E18" i="4"/>
  <c r="E17" i="4"/>
  <c r="E16" i="4"/>
  <c r="E15" i="4"/>
  <c r="D59" i="4"/>
  <c r="F21" i="3"/>
  <c r="E21" i="3"/>
  <c r="F20" i="3"/>
  <c r="E20" i="3"/>
  <c r="F19" i="3"/>
  <c r="E19" i="3"/>
  <c r="F18" i="3"/>
  <c r="E18" i="3"/>
  <c r="F17" i="3"/>
  <c r="E17" i="3"/>
  <c r="F16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I17" i="5"/>
  <c r="N23" i="5"/>
  <c r="M23" i="5"/>
  <c r="N22" i="5"/>
  <c r="M22" i="5"/>
  <c r="N21" i="5"/>
  <c r="M21" i="5"/>
  <c r="N20" i="5"/>
  <c r="M20" i="5"/>
  <c r="N19" i="5"/>
  <c r="M19" i="5"/>
  <c r="N18" i="5"/>
  <c r="M18" i="5"/>
  <c r="J23" i="5"/>
  <c r="I23" i="5"/>
  <c r="J22" i="5"/>
  <c r="I22" i="5"/>
  <c r="J21" i="5"/>
  <c r="I21" i="5"/>
  <c r="J20" i="5"/>
  <c r="I20" i="5"/>
  <c r="J19" i="5"/>
  <c r="I19" i="5"/>
  <c r="J18" i="5"/>
  <c r="I18" i="5"/>
  <c r="N17" i="5"/>
  <c r="M17" i="5"/>
  <c r="J17" i="5"/>
  <c r="F23" i="5"/>
  <c r="F22" i="5"/>
  <c r="F21" i="5"/>
  <c r="F20" i="5"/>
  <c r="F19" i="5"/>
  <c r="F18" i="5"/>
  <c r="F17" i="5"/>
  <c r="F15" i="3"/>
  <c r="E15" i="3"/>
  <c r="D25" i="5"/>
  <c r="E23" i="5"/>
  <c r="E22" i="5"/>
  <c r="E21" i="5"/>
  <c r="E20" i="5"/>
  <c r="E19" i="5"/>
  <c r="E18" i="5"/>
  <c r="E17" i="5"/>
  <c r="L25" i="5"/>
  <c r="L29" i="5" s="1"/>
  <c r="O17" i="5" s="1"/>
  <c r="H25" i="5"/>
  <c r="H29" i="5" s="1"/>
  <c r="K19" i="5" s="1"/>
  <c r="K22" i="5"/>
  <c r="O21" i="5"/>
  <c r="K21" i="5"/>
  <c r="O20" i="5"/>
  <c r="K20" i="5"/>
  <c r="O19" i="5"/>
  <c r="C59" i="4"/>
  <c r="C58" i="4"/>
  <c r="C57" i="4"/>
  <c r="C51" i="4"/>
  <c r="C50" i="4"/>
  <c r="C49" i="4"/>
  <c r="L25" i="4"/>
  <c r="O15" i="4" s="1"/>
  <c r="H25" i="4"/>
  <c r="K19" i="4" s="1"/>
  <c r="D25" i="4"/>
  <c r="G16" i="4" s="1"/>
  <c r="L23" i="4"/>
  <c r="H23" i="4"/>
  <c r="D23" i="4"/>
  <c r="G21" i="4"/>
  <c r="K16" i="4"/>
  <c r="K15" i="4"/>
  <c r="D29" i="5" l="1"/>
  <c r="G19" i="5" s="1"/>
  <c r="D28" i="5"/>
  <c r="N25" i="5"/>
  <c r="I25" i="5"/>
  <c r="J25" i="5"/>
  <c r="K25" i="6"/>
  <c r="E25" i="6"/>
  <c r="I25" i="6"/>
  <c r="F25" i="6"/>
  <c r="J25" i="6"/>
  <c r="D28" i="6"/>
  <c r="N25" i="6"/>
  <c r="M25" i="6"/>
  <c r="H28" i="6"/>
  <c r="D29" i="6"/>
  <c r="G23" i="6" s="1"/>
  <c r="L29" i="6"/>
  <c r="O23" i="6" s="1"/>
  <c r="F25" i="5"/>
  <c r="E25" i="5"/>
  <c r="O18" i="5"/>
  <c r="O22" i="5"/>
  <c r="O23" i="5"/>
  <c r="K23" i="5"/>
  <c r="G22" i="5"/>
  <c r="G20" i="5"/>
  <c r="G23" i="5"/>
  <c r="L28" i="5"/>
  <c r="G21" i="5"/>
  <c r="H28" i="5"/>
  <c r="M25" i="5"/>
  <c r="K18" i="4"/>
  <c r="K17" i="4"/>
  <c r="K20" i="4"/>
  <c r="K21" i="4"/>
  <c r="O21" i="4"/>
  <c r="O20" i="4"/>
  <c r="O19" i="4"/>
  <c r="O18" i="4"/>
  <c r="O17" i="4"/>
  <c r="O16" i="4"/>
  <c r="G19" i="4"/>
  <c r="G20" i="4"/>
  <c r="G17" i="4"/>
  <c r="G18" i="4"/>
  <c r="G15" i="4"/>
  <c r="F23" i="4"/>
  <c r="D58" i="4"/>
  <c r="E23" i="4"/>
  <c r="J23" i="4"/>
  <c r="I23" i="4"/>
  <c r="N23" i="4"/>
  <c r="M23" i="4"/>
  <c r="D49" i="4"/>
  <c r="E49" i="4" s="1"/>
  <c r="D50" i="4"/>
  <c r="E59" i="4"/>
  <c r="F59" i="4"/>
  <c r="G59" i="4" s="1"/>
  <c r="D51" i="4"/>
  <c r="O21" i="6" l="1"/>
  <c r="O22" i="6"/>
  <c r="O19" i="6"/>
  <c r="O20" i="6"/>
  <c r="O17" i="6"/>
  <c r="O18" i="6"/>
  <c r="G21" i="6"/>
  <c r="G22" i="6"/>
  <c r="G19" i="6"/>
  <c r="G20" i="6"/>
  <c r="G17" i="6"/>
  <c r="G18" i="6"/>
  <c r="O25" i="5"/>
  <c r="K17" i="5"/>
  <c r="K18" i="5"/>
  <c r="G17" i="5"/>
  <c r="G18" i="5"/>
  <c r="H59" i="4"/>
  <c r="I59" i="4" s="1"/>
  <c r="K23" i="4"/>
  <c r="O23" i="4"/>
  <c r="G23" i="4"/>
  <c r="F58" i="4"/>
  <c r="G58" i="4" s="1"/>
  <c r="E57" i="4"/>
  <c r="F57" i="4"/>
  <c r="G57" i="4" s="1"/>
  <c r="E58" i="4"/>
  <c r="F49" i="4"/>
  <c r="G49" i="4" s="1"/>
  <c r="F51" i="4"/>
  <c r="G51" i="4" s="1"/>
  <c r="E51" i="4"/>
  <c r="F50" i="4"/>
  <c r="G50" i="4" s="1"/>
  <c r="E50" i="4"/>
  <c r="L25" i="3"/>
  <c r="O17" i="3" s="1"/>
  <c r="H25" i="3"/>
  <c r="K17" i="3" s="1"/>
  <c r="D25" i="3"/>
  <c r="L23" i="3"/>
  <c r="H23" i="3"/>
  <c r="D23" i="3"/>
  <c r="K21" i="3"/>
  <c r="K20" i="3"/>
  <c r="K19" i="3"/>
  <c r="K16" i="3"/>
  <c r="K15" i="3"/>
  <c r="O25" i="6" l="1"/>
  <c r="G25" i="6"/>
  <c r="K25" i="5"/>
  <c r="G25" i="5"/>
  <c r="H51" i="4"/>
  <c r="I51" i="4" s="1"/>
  <c r="H50" i="4"/>
  <c r="I50" i="4" s="1"/>
  <c r="H58" i="4"/>
  <c r="I58" i="4" s="1"/>
  <c r="H57" i="4"/>
  <c r="I57" i="4" s="1"/>
  <c r="H49" i="4"/>
  <c r="I49" i="4" s="1"/>
  <c r="G16" i="3"/>
  <c r="G21" i="3"/>
  <c r="O20" i="3"/>
  <c r="O21" i="3"/>
  <c r="O18" i="3"/>
  <c r="O19" i="3"/>
  <c r="O15" i="3"/>
  <c r="O16" i="3"/>
  <c r="G18" i="3"/>
  <c r="G20" i="3"/>
  <c r="G19" i="3"/>
  <c r="F23" i="3"/>
  <c r="G15" i="3"/>
  <c r="E23" i="3"/>
  <c r="J23" i="3"/>
  <c r="G17" i="3"/>
  <c r="K18" i="3"/>
  <c r="K23" i="3" s="1"/>
  <c r="M23" i="3"/>
  <c r="I23" i="3"/>
  <c r="N23" i="3"/>
  <c r="O23" i="3" l="1"/>
  <c r="G23" i="3"/>
</calcChain>
</file>

<file path=xl/sharedStrings.xml><?xml version="1.0" encoding="utf-8"?>
<sst xmlns="http://schemas.openxmlformats.org/spreadsheetml/2006/main" count="311" uniqueCount="99">
  <si>
    <t>Planned Effort</t>
  </si>
  <si>
    <t>Costing Allocation Percentage</t>
  </si>
  <si>
    <t>FTE</t>
  </si>
  <si>
    <t>Fund</t>
  </si>
  <si>
    <t xml:space="preserve"> IBS includes academic-year salary and any stipend you receive for performing other administrative duties, e.g. center director, department chair, or program director.</t>
  </si>
  <si>
    <t>Worker:</t>
  </si>
  <si>
    <t>Academic Year Salary</t>
  </si>
  <si>
    <t>Appointment Type</t>
  </si>
  <si>
    <t>Used for IBS calculation purposes only</t>
  </si>
  <si>
    <t>Unfunded - used for calculations only</t>
  </si>
  <si>
    <t>Funded Summer Effort-% and Dollars</t>
  </si>
  <si>
    <t>FTE Calculated Monthly Stipend</t>
  </si>
  <si>
    <t>Actual Monthly Stipend</t>
  </si>
  <si>
    <t>SUMMER MONTHLY STIPEND 10 MONTH APPOINTMENT</t>
  </si>
  <si>
    <t>Monthly Salary Cap</t>
  </si>
  <si>
    <t>Total Monthly Summer Stipend</t>
  </si>
  <si>
    <t>Monthly Stipend-Planned Effort</t>
  </si>
  <si>
    <t>SUMMER MONTHLY STIPEND 9 MONTH APPOINTMENT</t>
  </si>
  <si>
    <t>% Distributed to Capped Award</t>
  </si>
  <si>
    <t>$       Distributed to Capped Award</t>
  </si>
  <si>
    <t>$ Over Cap</t>
  </si>
  <si>
    <t>% Distribution Over Cap</t>
  </si>
  <si>
    <t>Section A:</t>
  </si>
  <si>
    <t>Section C:</t>
  </si>
  <si>
    <t>JULY</t>
  </si>
  <si>
    <t>AUGUST</t>
  </si>
  <si>
    <t>JUNE</t>
  </si>
  <si>
    <t>Enter information in grey shaded fields to determine Planned Effort Percentages for Section B.</t>
  </si>
  <si>
    <t>Sponsor's Monthly Salary Cap</t>
  </si>
  <si>
    <t>Section B: Purpose: To derive information needed to set up Summer Pay Compensation Plan and Assign Costing in Workday</t>
  </si>
  <si>
    <t>In cell C9, if faculty member holds multiple positions, enter faculty stipend amount for ALL other positions.  If no other positions are held leave blank.</t>
  </si>
  <si>
    <t>In cell C10, enter full time equivalency factor (FTE); e.g. if full time enter 1, if 67 % time enter .67</t>
  </si>
  <si>
    <t>In cells G15-G21 (July)/K15-K21 (August), the Workday Costing Allocation Percentage will automatically populate.  This amount is entered when assigning costing in Workday.</t>
  </si>
  <si>
    <t>Summer Salary Assign Costing Allocation Worksheet Instructions:</t>
  </si>
  <si>
    <t xml:space="preserve">Summer Salary Assign Costing Allocation Worksheet </t>
  </si>
  <si>
    <t>Brown University-OVPR</t>
  </si>
  <si>
    <t>Section A : Purpose: Calculate Monthly Institutional Base Salary (IBS)</t>
  </si>
  <si>
    <t>In cell C6, enter faculty members's name (In workday a Brown employee is referred to as a Worker).</t>
  </si>
  <si>
    <t xml:space="preserve">In cell C8, select the appointment type (period) from the drop down box.  Note: only faculty with a 9 or 10 month appointment are eligible for summer salary. </t>
  </si>
  <si>
    <t>In cells E15-E21 (July)/I15-I21 (August), the Full Time Equivalent (FTE) Monthly Stipend will automatically populate. No entry required.</t>
  </si>
  <si>
    <t>In cells F15-F21( July)/J15-J21 (August), the actual monthly summer stipend allocated to each account will automatically populate. No entry required.</t>
  </si>
  <si>
    <t xml:space="preserve">Cell D23 (July)/H23 (August) represents the total percentage time of planned effort for the month noted; calculated amount. No entry required.  </t>
  </si>
  <si>
    <t>NOTE:  If multiple salary cap rates apply you will need to complete separate template for the different salary caps.</t>
  </si>
  <si>
    <r>
      <t xml:space="preserve">* The data reflected in the </t>
    </r>
    <r>
      <rPr>
        <b/>
        <sz val="12"/>
        <color theme="3" tint="0.39997558519241921"/>
        <rFont val="Calibri"/>
        <family val="2"/>
        <scheme val="minor"/>
      </rPr>
      <t>blue</t>
    </r>
    <r>
      <rPr>
        <sz val="12"/>
        <color theme="1"/>
        <rFont val="Calibri"/>
        <family val="2"/>
        <scheme val="minor"/>
      </rPr>
      <t xml:space="preserve"> shaded columns above should be entered in Workday when completing Assign Costing Allocations Business Process </t>
    </r>
  </si>
  <si>
    <t>Cap Summary Salary Worksheet</t>
  </si>
  <si>
    <t xml:space="preserve">Note if Faculty's (Worker's) salary exceeds sponsor imposed salary cap you MUST use THIS WORKSHEET </t>
  </si>
  <si>
    <t>Complete this section as described above</t>
  </si>
  <si>
    <t>Section C: To derived % Distribution to Capped Award</t>
  </si>
  <si>
    <t>from information entered in Section A.  No entry required.</t>
  </si>
  <si>
    <t>Enter full time equivalency factor (FTE); e.g. if full time enter 1, if 67 % time enter .67</t>
  </si>
  <si>
    <t>FTE Monthly IBS</t>
  </si>
  <si>
    <t>Cell G6 represents  the full time equivalent (FTE) Monthly Institutional Base Salary.</t>
  </si>
  <si>
    <r>
      <t>* The data reflected in the</t>
    </r>
    <r>
      <rPr>
        <b/>
        <sz val="12"/>
        <color rgb="FF00B050"/>
        <rFont val="Calibri"/>
        <family val="2"/>
        <scheme val="minor"/>
      </rPr>
      <t xml:space="preserve"> green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shaded fields above are entered in Workday when creating Summer Pay Compensation Plan</t>
    </r>
  </si>
  <si>
    <t>SECTION B:  Note:  Worker's salary exceeds sponsor imposed salary cap you MUST complete Section C before this section.</t>
  </si>
  <si>
    <t xml:space="preserve">In cell C7, enter faculty member's (Worker's) Academic Year Salary.  </t>
  </si>
  <si>
    <t>Complete section C before this section and and then enter % Distributions to Capped Award from section C in  Planned Effort %'s in section B. Section B can then be completed as described above.</t>
  </si>
  <si>
    <t>Note:  If  you are working with multiple salary caps (more than four different amounts) you will need to complete separate templates for additional salary caps.</t>
  </si>
  <si>
    <t>Because Worker's Monthly IBS Exceeds Sponsor Imposed Salary Cap-Please Complete Section C and then enter % Distributions to</t>
  </si>
  <si>
    <t>Capped Award in  Planned Effort %'s in Section B above.</t>
  </si>
  <si>
    <r>
      <t xml:space="preserve">* The data reflected in the </t>
    </r>
    <r>
      <rPr>
        <b/>
        <sz val="12"/>
        <color theme="3" tint="0.39997558519241921"/>
        <rFont val="Calibri"/>
        <family val="2"/>
        <scheme val="minor"/>
      </rPr>
      <t>blue</t>
    </r>
    <r>
      <rPr>
        <sz val="12"/>
        <color theme="1"/>
        <rFont val="Calibri"/>
        <family val="2"/>
        <scheme val="minor"/>
      </rPr>
      <t xml:space="preserve"> shaded columns above should be entered in Workday when completing Assign Costing Allocations Business</t>
    </r>
  </si>
  <si>
    <t>Planned Effort on Other Job(s)</t>
  </si>
  <si>
    <t>Planned Effort on Other Job(s) -July</t>
  </si>
  <si>
    <t>Planned Effort on Other Job(s) -August</t>
  </si>
  <si>
    <t>Unfunded on Primary Job - used for calculations only</t>
  </si>
  <si>
    <t>COMMENTS-Please provide any additional information supporting costing allocations below.</t>
  </si>
  <si>
    <t>Stipends For Other Job(s)</t>
  </si>
  <si>
    <t>Note: In Workday Costing Allocation Percentage for all other jobs is always entered as 100%.</t>
  </si>
  <si>
    <r>
      <t>Total Planned Effort on All Jobs - If</t>
    </r>
    <r>
      <rPr>
        <b/>
        <sz val="11"/>
        <color rgb="FF92D050"/>
        <rFont val="Times New Roman"/>
        <family val="1"/>
      </rPr>
      <t xml:space="preserve"> </t>
    </r>
    <r>
      <rPr>
        <b/>
        <sz val="11"/>
        <color rgb="FFFF0000"/>
        <rFont val="Times New Roman"/>
        <family val="1"/>
      </rPr>
      <t xml:space="preserve">greater than 100% </t>
    </r>
    <r>
      <rPr>
        <b/>
        <sz val="11"/>
        <color theme="1"/>
        <rFont val="Times New Roman"/>
        <family val="1"/>
      </rPr>
      <t>please provide explanation in comments field.</t>
    </r>
  </si>
  <si>
    <t>SECTION B:  Note if Worker's salary exceeds sponsor imposed salary cap you MUST complete Summer-Multiple Jobs+Over Cap Tab.</t>
  </si>
  <si>
    <t>SECTION B:  Note if Worker's salary exceeds sponsor imposed salary cap you MUST complete Summer - 1 Job + Over Cap Tab.</t>
  </si>
  <si>
    <t>SECTION B:  Note if Worker's salary exceeds sponsor imposed salary cap you MUST complete Section C before this section.</t>
  </si>
  <si>
    <t>Note:  In Workday Costing Allocation Percentage for all other jobs is always entered as 100%.</t>
  </si>
  <si>
    <t>FD500 Sponsored Grants &amp; Contracts</t>
  </si>
  <si>
    <t>In cell(s) A15-A21, select the Fund (Source of funding; e.g. sponsored, general operating) from the drop down box .  Default is FD500 Sponsored Grants &amp; Contracts. This is entered when assigning costing in Workday.</t>
  </si>
  <si>
    <t>Grant Worktag</t>
  </si>
  <si>
    <t>50400 Faculty Summer Salary</t>
  </si>
  <si>
    <t>Ledger Account</t>
  </si>
  <si>
    <t>Cells B15-B21 represent the ledger account for faculty summer salary.  This is a predefined value and is entered when assigning costing in Workday.</t>
  </si>
  <si>
    <t>In cell(s) C15-C21 enter the grant worktag: e.g. GR523456. This is entered when assigning costing in Workday.</t>
  </si>
  <si>
    <t>In cell(s) D15-D21 (July)/H15-H21 (August), enter the faculty's  (Worker's) % planned effort for the grant worktag.</t>
  </si>
  <si>
    <t xml:space="preserve">Cells E23 (July)/I23 (August) represent the full time equivalent summer monthly stipend for month indicated-this amount is entered when setting up faculty summer compensation plan. </t>
  </si>
  <si>
    <t>Enter Fund, Ledger Code, Grant Worktag, and Planned Effort for each award summer salary is assigned to.</t>
  </si>
  <si>
    <t>IBS includes academic-year salary and any stipend received for performing administrative duties, e.g. center/program director, dept. chair</t>
  </si>
  <si>
    <t>Enter information in grey shaded fields (cells C6-C10) for calculating Institutional Base Salary (IBS)</t>
  </si>
  <si>
    <t>Cell C44- enter sponsor imposed monthly salary cap (if amount is different from amount reflected in C44).</t>
  </si>
  <si>
    <t>Cell(s) G46 or G54 - the monthly salary stipend defaults to predetermined amount based on information entered in Section A</t>
  </si>
  <si>
    <t>Cell(s)A49-A51 (10 month appointment) or A57-A59 (9 month appointment) enter grant(s) where effort is planned.</t>
  </si>
  <si>
    <t>Cell(s)B49-B51 (10 month appointment) or B57-B59 (9 month appointment) enter planned effort for each account.</t>
  </si>
  <si>
    <t xml:space="preserve">Cell(s)D49-D51 (10 month appointment), or D57-D59 (9 month appointment) represents total monthly summer stipend; derived </t>
  </si>
  <si>
    <t>Cell(s)E49-E51 (10 month appointment) or  E57-E59 (9 month appointment) represents monthly summer stipend based on planned effort; derived from information entered in Section A.  No entry required.</t>
  </si>
  <si>
    <t>Cell(s)F49-F51 (10 month appointment) or F57-F59 (9 month appointment) represents maximum $ to be charged to account; derived from information entered. No entry required.</t>
  </si>
  <si>
    <t>Cell(s)G49-G51 (10 month appointment) or G57-G59 (9 month appointment) represents % distribution to capped award; derived from information entered. No entry required.</t>
  </si>
  <si>
    <t>The information in cells G49-G51  or G57-G59 are entered in Section B Planned Effort column for accounts noted.</t>
  </si>
  <si>
    <t>Cell(s)H49-H51  (10 month appointment) or H57-H59 (9 month appointment) represents salary amount that exceeds salary cap; derived from information entered. No entry required.</t>
  </si>
  <si>
    <t>Cell(s)I49-I51 (10 month appointment) or I57-I59 (9 month appointment) represents % distribution over the cap; derived from information entered. No entry required.</t>
  </si>
  <si>
    <t xml:space="preserve">The information in cells I49-I51  or I57-I59 are entered in Section B Planned Effort column for accounts noted, </t>
  </si>
  <si>
    <t>when salary over the cap is covered by other funding sources; e.g. general operating funds.</t>
  </si>
  <si>
    <t>Cell C44 - Worksheet defaults to NIH FY18 Monthly Summer Salary Cap.</t>
  </si>
  <si>
    <t>Note-NIH FY 20 Monthly Salary Cap defaults in this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</si>
</sst>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%"/>
  </numFmts>
  <fonts count="5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 tint="0.14999847407452621"/>
      <name val="Times New Roman"/>
      <family val="1"/>
    </font>
    <font>
      <sz val="9"/>
      <name val="Sylfaen"/>
      <family val="1"/>
    </font>
    <font>
      <b/>
      <i/>
      <sz val="12"/>
      <color theme="1"/>
      <name val="Calibri"/>
      <family val="2"/>
      <scheme val="minor"/>
    </font>
    <font>
      <b/>
      <i/>
      <sz val="11"/>
      <color rgb="FFFF0000"/>
      <name val="Times New Roman"/>
      <family val="1"/>
    </font>
    <font>
      <sz val="9"/>
      <color indexed="10"/>
      <name val="Sylfaen"/>
      <family val="1"/>
    </font>
    <font>
      <b/>
      <sz val="9"/>
      <name val="Sylfaen"/>
      <family val="1"/>
    </font>
    <font>
      <b/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Sylfaen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u/>
      <sz val="12"/>
      <name val="Arial Unicode MS"/>
      <family val="2"/>
    </font>
    <font>
      <u/>
      <sz val="12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1"/>
      <color rgb="FFFF0000"/>
      <name val="Times New Roman"/>
      <family val="1"/>
    </font>
    <font>
      <i/>
      <sz val="7"/>
      <color theme="1" tint="0.14999847407452621"/>
      <name val="Times New Roman"/>
      <family val="1"/>
    </font>
    <font>
      <b/>
      <sz val="11"/>
      <color rgb="FF92D050"/>
      <name val="Times New Roman"/>
      <family val="1"/>
    </font>
    <font>
      <b/>
      <sz val="11"/>
      <color rgb="FFFF0000"/>
      <name val="Times New Roman"/>
      <family val="1"/>
    </font>
    <font>
      <i/>
      <sz val="14"/>
      <color theme="1"/>
      <name val="Calibri"/>
      <family val="2"/>
      <scheme val="minor"/>
    </font>
    <font>
      <b/>
      <sz val="9"/>
      <color theme="1"/>
      <name val="Sylfaen"/>
      <family val="1"/>
    </font>
    <font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indexed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5F98B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double">
        <color rgb="FFFF0000"/>
      </left>
      <right style="medium">
        <color indexed="64"/>
      </right>
      <top style="medium">
        <color indexed="64"/>
      </top>
      <bottom/>
      <diagonal/>
    </border>
    <border>
      <left style="double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5" fillId="0" borderId="0" xfId="0" applyFont="1" applyBorder="1"/>
    <xf numFmtId="0" fontId="6" fillId="0" borderId="0" xfId="0" applyFont="1" applyBorder="1" applyAlignment="1">
      <alignment readingOrder="1"/>
    </xf>
    <xf numFmtId="0" fontId="7" fillId="0" borderId="3" xfId="0" applyFont="1" applyBorder="1"/>
    <xf numFmtId="0" fontId="5" fillId="0" borderId="0" xfId="0" applyFont="1"/>
    <xf numFmtId="0" fontId="7" fillId="0" borderId="4" xfId="0" applyFont="1" applyBorder="1"/>
    <xf numFmtId="0" fontId="5" fillId="0" borderId="5" xfId="0" applyFont="1" applyBorder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/>
    <xf numFmtId="10" fontId="11" fillId="0" borderId="0" xfId="0" applyNumberFormat="1" applyFont="1" applyBorder="1"/>
    <xf numFmtId="44" fontId="11" fillId="0" borderId="0" xfId="1" applyFont="1"/>
    <xf numFmtId="10" fontId="11" fillId="0" borderId="0" xfId="0" applyNumberFormat="1" applyFont="1"/>
    <xf numFmtId="10" fontId="7" fillId="0" borderId="2" xfId="0" applyNumberFormat="1" applyFont="1" applyBorder="1"/>
    <xf numFmtId="10" fontId="8" fillId="0" borderId="0" xfId="0" applyNumberFormat="1" applyFont="1"/>
    <xf numFmtId="0" fontId="10" fillId="0" borderId="0" xfId="0" applyFont="1"/>
    <xf numFmtId="0" fontId="11" fillId="3" borderId="0" xfId="0" applyFont="1" applyFill="1" applyAlignment="1">
      <alignment horizontal="left" wrapText="1"/>
    </xf>
    <xf numFmtId="0" fontId="11" fillId="3" borderId="0" xfId="0" applyFont="1" applyFill="1" applyAlignment="1">
      <alignment horizontal="center"/>
    </xf>
    <xf numFmtId="0" fontId="11" fillId="3" borderId="1" xfId="0" applyFont="1" applyFill="1" applyBorder="1" applyAlignment="1">
      <alignment wrapText="1"/>
    </xf>
    <xf numFmtId="10" fontId="7" fillId="0" borderId="2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10" fontId="8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10" fontId="12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5" fillId="0" borderId="0" xfId="0" applyFont="1"/>
    <xf numFmtId="0" fontId="0" fillId="0" borderId="0" xfId="0" applyBorder="1"/>
    <xf numFmtId="44" fontId="11" fillId="0" borderId="0" xfId="1" applyFont="1" applyFill="1" applyAlignment="1">
      <alignment horizontal="left"/>
    </xf>
    <xf numFmtId="0" fontId="17" fillId="0" borderId="3" xfId="0" applyFont="1" applyBorder="1" applyAlignment="1">
      <alignment readingOrder="1"/>
    </xf>
    <xf numFmtId="10" fontId="10" fillId="5" borderId="0" xfId="0" applyNumberFormat="1" applyFont="1" applyFill="1" applyAlignment="1">
      <alignment horizontal="right"/>
    </xf>
    <xf numFmtId="0" fontId="10" fillId="5" borderId="0" xfId="0" applyFont="1" applyFill="1"/>
    <xf numFmtId="10" fontId="10" fillId="5" borderId="0" xfId="0" applyNumberFormat="1" applyFont="1" applyFill="1" applyAlignment="1">
      <alignment horizontal="center"/>
    </xf>
    <xf numFmtId="0" fontId="13" fillId="5" borderId="0" xfId="0" applyFont="1" applyFill="1"/>
    <xf numFmtId="0" fontId="7" fillId="4" borderId="0" xfId="0" applyFont="1" applyFill="1" applyAlignment="1">
      <alignment horizontal="center" wrapText="1"/>
    </xf>
    <xf numFmtId="44" fontId="7" fillId="0" borderId="2" xfId="0" applyNumberFormat="1" applyFont="1" applyFill="1" applyBorder="1"/>
    <xf numFmtId="0" fontId="0" fillId="7" borderId="0" xfId="0" applyFill="1"/>
    <xf numFmtId="0" fontId="18" fillId="0" borderId="0" xfId="0" applyFont="1"/>
    <xf numFmtId="0" fontId="0" fillId="0" borderId="0" xfId="0" applyFill="1"/>
    <xf numFmtId="0" fontId="15" fillId="0" borderId="0" xfId="0" applyFont="1" applyFill="1"/>
    <xf numFmtId="0" fontId="7" fillId="0" borderId="0" xfId="0" applyFont="1" applyBorder="1"/>
    <xf numFmtId="2" fontId="8" fillId="0" borderId="0" xfId="0" applyNumberFormat="1" applyFont="1" applyFill="1" applyBorder="1"/>
    <xf numFmtId="0" fontId="7" fillId="0" borderId="3" xfId="0" applyFont="1" applyBorder="1" applyAlignment="1">
      <alignment readingOrder="1"/>
    </xf>
    <xf numFmtId="0" fontId="22" fillId="0" borderId="3" xfId="0" applyFont="1" applyFill="1" applyBorder="1"/>
    <xf numFmtId="0" fontId="22" fillId="0" borderId="0" xfId="0" applyFont="1" applyFill="1" applyBorder="1"/>
    <xf numFmtId="0" fontId="23" fillId="0" borderId="0" xfId="0" applyFont="1"/>
    <xf numFmtId="0" fontId="0" fillId="5" borderId="0" xfId="0" applyFill="1" applyAlignment="1">
      <alignment horizontal="left"/>
    </xf>
    <xf numFmtId="0" fontId="0" fillId="5" borderId="0" xfId="0" applyFill="1"/>
    <xf numFmtId="0" fontId="0" fillId="5" borderId="0" xfId="0" applyFill="1" applyBorder="1"/>
    <xf numFmtId="0" fontId="23" fillId="5" borderId="0" xfId="0" applyFont="1" applyFill="1" applyAlignment="1">
      <alignment horizontal="left"/>
    </xf>
    <xf numFmtId="0" fontId="23" fillId="9" borderId="0" xfId="0" applyFont="1" applyFill="1" applyAlignment="1"/>
    <xf numFmtId="0" fontId="0" fillId="9" borderId="0" xfId="0" applyFont="1" applyFill="1" applyAlignment="1"/>
    <xf numFmtId="0" fontId="7" fillId="9" borderId="3" xfId="0" applyFont="1" applyFill="1" applyBorder="1" applyAlignment="1">
      <alignment horizontal="left"/>
    </xf>
    <xf numFmtId="0" fontId="5" fillId="9" borderId="0" xfId="0" applyFont="1" applyFill="1" applyBorder="1" applyAlignment="1"/>
    <xf numFmtId="0" fontId="5" fillId="9" borderId="0" xfId="0" applyFont="1" applyFill="1" applyBorder="1"/>
    <xf numFmtId="0" fontId="21" fillId="9" borderId="3" xfId="0" applyFont="1" applyFill="1" applyBorder="1" applyAlignment="1">
      <alignment readingOrder="1"/>
    </xf>
    <xf numFmtId="0" fontId="6" fillId="9" borderId="0" xfId="0" applyFont="1" applyFill="1" applyBorder="1" applyAlignment="1">
      <alignment readingOrder="1"/>
    </xf>
    <xf numFmtId="10" fontId="11" fillId="4" borderId="9" xfId="0" applyNumberFormat="1" applyFont="1" applyFill="1" applyBorder="1" applyAlignment="1">
      <alignment horizontal="center"/>
    </xf>
    <xf numFmtId="10" fontId="11" fillId="4" borderId="10" xfId="0" applyNumberFormat="1" applyFont="1" applyFill="1" applyBorder="1" applyAlignment="1">
      <alignment horizontal="center"/>
    </xf>
    <xf numFmtId="10" fontId="11" fillId="4" borderId="11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wrapText="1"/>
    </xf>
    <xf numFmtId="10" fontId="11" fillId="2" borderId="10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10" fontId="11" fillId="2" borderId="11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wrapText="1"/>
    </xf>
    <xf numFmtId="10" fontId="11" fillId="4" borderId="12" xfId="0" applyNumberFormat="1" applyFont="1" applyFill="1" applyBorder="1" applyAlignment="1">
      <alignment horizontal="center"/>
    </xf>
    <xf numFmtId="10" fontId="11" fillId="4" borderId="13" xfId="0" applyNumberFormat="1" applyFont="1" applyFill="1" applyBorder="1" applyAlignment="1">
      <alignment horizontal="center"/>
    </xf>
    <xf numFmtId="10" fontId="11" fillId="2" borderId="15" xfId="0" applyNumberFormat="1" applyFont="1" applyFill="1" applyBorder="1" applyAlignment="1">
      <alignment horizontal="center"/>
    </xf>
    <xf numFmtId="10" fontId="11" fillId="4" borderId="14" xfId="0" applyNumberFormat="1" applyFont="1" applyFill="1" applyBorder="1" applyAlignment="1">
      <alignment horizontal="center"/>
    </xf>
    <xf numFmtId="10" fontId="11" fillId="2" borderId="16" xfId="0" applyNumberFormat="1" applyFont="1" applyFill="1" applyBorder="1" applyAlignment="1">
      <alignment horizontal="center"/>
    </xf>
    <xf numFmtId="10" fontId="11" fillId="4" borderId="17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7" fillId="4" borderId="18" xfId="0" applyFont="1" applyFill="1" applyBorder="1" applyAlignment="1">
      <alignment wrapText="1"/>
    </xf>
    <xf numFmtId="10" fontId="11" fillId="4" borderId="19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10" fontId="11" fillId="2" borderId="21" xfId="0" applyNumberFormat="1" applyFont="1" applyFill="1" applyBorder="1" applyAlignment="1">
      <alignment horizontal="center"/>
    </xf>
    <xf numFmtId="10" fontId="11" fillId="2" borderId="22" xfId="0" applyNumberFormat="1" applyFont="1" applyFill="1" applyBorder="1" applyAlignment="1">
      <alignment horizontal="center"/>
    </xf>
    <xf numFmtId="0" fontId="20" fillId="8" borderId="25" xfId="0" applyFont="1" applyFill="1" applyBorder="1" applyAlignment="1">
      <alignment horizontal="left"/>
    </xf>
    <xf numFmtId="0" fontId="8" fillId="8" borderId="26" xfId="0" applyFont="1" applyFill="1" applyBorder="1"/>
    <xf numFmtId="0" fontId="5" fillId="8" borderId="0" xfId="0" applyFont="1" applyFill="1" applyBorder="1" applyAlignment="1">
      <alignment wrapText="1"/>
    </xf>
    <xf numFmtId="44" fontId="12" fillId="8" borderId="28" xfId="1" applyFont="1" applyFill="1" applyBorder="1" applyAlignment="1">
      <alignment horizontal="left"/>
    </xf>
    <xf numFmtId="3" fontId="8" fillId="4" borderId="29" xfId="0" applyNumberFormat="1" applyFont="1" applyFill="1" applyBorder="1"/>
    <xf numFmtId="2" fontId="8" fillId="4" borderId="29" xfId="0" applyNumberFormat="1" applyFont="1" applyFill="1" applyBorder="1"/>
    <xf numFmtId="44" fontId="8" fillId="4" borderId="30" xfId="1" applyFont="1" applyFill="1" applyBorder="1"/>
    <xf numFmtId="0" fontId="4" fillId="0" borderId="0" xfId="0" applyFont="1" applyAlignment="1">
      <alignment horizontal="center"/>
    </xf>
    <xf numFmtId="49" fontId="0" fillId="0" borderId="0" xfId="0" applyNumberFormat="1" applyBorder="1" applyAlignment="1"/>
    <xf numFmtId="49" fontId="0" fillId="0" borderId="0" xfId="0" applyNumberFormat="1" applyAlignment="1"/>
    <xf numFmtId="0" fontId="5" fillId="0" borderId="0" xfId="0" applyFont="1" applyFill="1" applyBorder="1"/>
    <xf numFmtId="3" fontId="5" fillId="0" borderId="0" xfId="0" applyNumberFormat="1" applyFont="1" applyFill="1" applyBorder="1"/>
    <xf numFmtId="0" fontId="5" fillId="0" borderId="5" xfId="0" applyFont="1" applyFill="1" applyBorder="1"/>
    <xf numFmtId="0" fontId="31" fillId="0" borderId="0" xfId="0" applyFont="1" applyAlignment="1">
      <alignment horizontal="left"/>
    </xf>
    <xf numFmtId="0" fontId="0" fillId="5" borderId="0" xfId="0" applyFill="1" applyAlignment="1"/>
    <xf numFmtId="49" fontId="16" fillId="5" borderId="0" xfId="0" applyNumberFormat="1" applyFont="1" applyFill="1" applyBorder="1" applyAlignment="1"/>
    <xf numFmtId="49" fontId="0" fillId="0" borderId="0" xfId="0" applyNumberFormat="1" applyFont="1" applyAlignment="1"/>
    <xf numFmtId="0" fontId="0" fillId="0" borderId="0" xfId="0" applyFont="1"/>
    <xf numFmtId="0" fontId="0" fillId="11" borderId="0" xfId="0" applyFont="1" applyFill="1" applyBorder="1"/>
    <xf numFmtId="0" fontId="0" fillId="11" borderId="0" xfId="0" applyFont="1" applyFill="1"/>
    <xf numFmtId="0" fontId="0" fillId="0" borderId="0" xfId="0" applyFont="1" applyFill="1"/>
    <xf numFmtId="0" fontId="0" fillId="0" borderId="0" xfId="0" applyFont="1" applyFill="1" applyBorder="1"/>
    <xf numFmtId="0" fontId="0" fillId="5" borderId="0" xfId="0" applyFont="1" applyFill="1"/>
    <xf numFmtId="0" fontId="0" fillId="5" borderId="0" xfId="0" applyFont="1" applyFill="1" applyAlignment="1"/>
    <xf numFmtId="0" fontId="0" fillId="10" borderId="0" xfId="0" applyFont="1" applyFill="1" applyAlignment="1"/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Alignment="1"/>
    <xf numFmtId="0" fontId="0" fillId="5" borderId="0" xfId="0" applyFont="1" applyFill="1" applyBorder="1"/>
    <xf numFmtId="0" fontId="0" fillId="4" borderId="0" xfId="0" applyFont="1" applyFill="1" applyAlignment="1"/>
    <xf numFmtId="0" fontId="0" fillId="4" borderId="0" xfId="0" applyFont="1" applyFill="1" applyBorder="1"/>
    <xf numFmtId="0" fontId="0" fillId="4" borderId="0" xfId="0" applyFont="1" applyFill="1"/>
    <xf numFmtId="49" fontId="33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center" wrapText="1"/>
    </xf>
    <xf numFmtId="0" fontId="35" fillId="0" borderId="0" xfId="0" applyFont="1"/>
    <xf numFmtId="49" fontId="36" fillId="11" borderId="0" xfId="0" applyNumberFormat="1" applyFont="1" applyFill="1" applyBorder="1" applyAlignment="1"/>
    <xf numFmtId="0" fontId="36" fillId="11" borderId="0" xfId="0" applyFont="1" applyFill="1" applyBorder="1"/>
    <xf numFmtId="2" fontId="36" fillId="11" borderId="0" xfId="0" applyNumberFormat="1" applyFont="1" applyFill="1" applyBorder="1"/>
    <xf numFmtId="49" fontId="33" fillId="0" borderId="0" xfId="0" applyNumberFormat="1" applyFont="1" applyFill="1" applyBorder="1" applyAlignment="1"/>
    <xf numFmtId="0" fontId="36" fillId="0" borderId="0" xfId="0" applyFont="1" applyFill="1" applyBorder="1"/>
    <xf numFmtId="2" fontId="36" fillId="0" borderId="0" xfId="0" applyNumberFormat="1" applyFont="1" applyFill="1" applyBorder="1"/>
    <xf numFmtId="49" fontId="36" fillId="10" borderId="0" xfId="0" applyNumberFormat="1" applyFont="1" applyFill="1" applyBorder="1" applyAlignment="1"/>
    <xf numFmtId="49" fontId="36" fillId="0" borderId="0" xfId="0" applyNumberFormat="1" applyFont="1" applyBorder="1" applyAlignment="1"/>
    <xf numFmtId="49" fontId="36" fillId="5" borderId="0" xfId="0" applyNumberFormat="1" applyFont="1" applyFill="1" applyBorder="1" applyAlignment="1"/>
    <xf numFmtId="49" fontId="36" fillId="4" borderId="0" xfId="0" applyNumberFormat="1" applyFont="1" applyFill="1" applyBorder="1" applyAlignment="1"/>
    <xf numFmtId="0" fontId="24" fillId="5" borderId="8" xfId="0" applyFont="1" applyFill="1" applyBorder="1" applyAlignment="1">
      <alignment horizontal="center"/>
    </xf>
    <xf numFmtId="49" fontId="36" fillId="4" borderId="0" xfId="0" applyNumberFormat="1" applyFont="1" applyFill="1" applyBorder="1" applyAlignment="1">
      <alignment horizontal="left"/>
    </xf>
    <xf numFmtId="0" fontId="0" fillId="5" borderId="35" xfId="0" applyFill="1" applyBorder="1" applyAlignment="1">
      <alignment horizontal="left"/>
    </xf>
    <xf numFmtId="0" fontId="0" fillId="0" borderId="12" xfId="0" applyBorder="1"/>
    <xf numFmtId="0" fontId="24" fillId="0" borderId="15" xfId="0" applyFont="1" applyBorder="1" applyAlignment="1">
      <alignment horizontal="left"/>
    </xf>
    <xf numFmtId="0" fontId="18" fillId="0" borderId="0" xfId="0" applyFont="1" applyBorder="1"/>
    <xf numFmtId="44" fontId="27" fillId="0" borderId="0" xfId="0" applyNumberFormat="1" applyFont="1" applyFill="1" applyBorder="1"/>
    <xf numFmtId="0" fontId="25" fillId="0" borderId="15" xfId="0" applyFont="1" applyFill="1" applyBorder="1"/>
    <xf numFmtId="9" fontId="27" fillId="0" borderId="0" xfId="30" applyFont="1" applyFill="1" applyBorder="1" applyAlignment="1">
      <alignment horizontal="center"/>
    </xf>
    <xf numFmtId="43" fontId="27" fillId="0" borderId="0" xfId="30" applyNumberFormat="1" applyFont="1" applyFill="1" applyBorder="1" applyAlignment="1">
      <alignment horizontal="center"/>
    </xf>
    <xf numFmtId="10" fontId="27" fillId="0" borderId="0" xfId="30" applyNumberFormat="1" applyFont="1" applyFill="1" applyBorder="1"/>
    <xf numFmtId="44" fontId="27" fillId="0" borderId="0" xfId="1" applyFont="1" applyFill="1" applyBorder="1"/>
    <xf numFmtId="0" fontId="26" fillId="0" borderId="0" xfId="0" applyFont="1" applyFill="1" applyBorder="1"/>
    <xf numFmtId="10" fontId="24" fillId="0" borderId="12" xfId="0" applyNumberFormat="1" applyFont="1" applyFill="1" applyBorder="1"/>
    <xf numFmtId="0" fontId="25" fillId="0" borderId="15" xfId="0" applyFont="1" applyBorder="1"/>
    <xf numFmtId="9" fontId="27" fillId="0" borderId="0" xfId="30" applyFont="1" applyBorder="1" applyAlignment="1">
      <alignment horizontal="center"/>
    </xf>
    <xf numFmtId="43" fontId="27" fillId="0" borderId="0" xfId="30" applyNumberFormat="1" applyFont="1" applyBorder="1" applyAlignment="1">
      <alignment horizontal="center"/>
    </xf>
    <xf numFmtId="43" fontId="27" fillId="0" borderId="0" xfId="0" applyNumberFormat="1" applyFont="1" applyFill="1" applyBorder="1"/>
    <xf numFmtId="10" fontId="27" fillId="0" borderId="0" xfId="30" applyNumberFormat="1" applyFont="1" applyBorder="1"/>
    <xf numFmtId="44" fontId="27" fillId="0" borderId="0" xfId="1" applyFont="1" applyBorder="1"/>
    <xf numFmtId="0" fontId="27" fillId="0" borderId="0" xfId="0" applyFont="1" applyBorder="1"/>
    <xf numFmtId="0" fontId="27" fillId="0" borderId="12" xfId="0" applyFont="1" applyBorder="1"/>
    <xf numFmtId="0" fontId="28" fillId="0" borderId="0" xfId="0" applyFont="1" applyBorder="1"/>
    <xf numFmtId="43" fontId="27" fillId="0" borderId="0" xfId="0" applyNumberFormat="1" applyFont="1" applyBorder="1"/>
    <xf numFmtId="0" fontId="25" fillId="0" borderId="0" xfId="0" applyFont="1" applyBorder="1"/>
    <xf numFmtId="0" fontId="25" fillId="0" borderId="12" xfId="0" applyFont="1" applyBorder="1"/>
    <xf numFmtId="0" fontId="0" fillId="0" borderId="35" xfId="0" applyBorder="1"/>
    <xf numFmtId="0" fontId="0" fillId="0" borderId="34" xfId="0" applyBorder="1"/>
    <xf numFmtId="44" fontId="7" fillId="12" borderId="2" xfId="0" applyNumberFormat="1" applyFont="1" applyFill="1" applyBorder="1"/>
    <xf numFmtId="0" fontId="7" fillId="4" borderId="0" xfId="0" applyFont="1" applyFill="1" applyAlignment="1">
      <alignment wrapText="1"/>
    </xf>
    <xf numFmtId="0" fontId="0" fillId="0" borderId="0" xfId="0" applyAlignment="1">
      <alignment wrapText="1"/>
    </xf>
    <xf numFmtId="49" fontId="36" fillId="5" borderId="0" xfId="0" applyNumberFormat="1" applyFont="1" applyFill="1" applyBorder="1" applyAlignment="1">
      <alignment horizontal="left"/>
    </xf>
    <xf numFmtId="49" fontId="38" fillId="5" borderId="0" xfId="0" applyNumberFormat="1" applyFont="1" applyFill="1" applyBorder="1" applyAlignment="1">
      <alignment horizontal="left"/>
    </xf>
    <xf numFmtId="49" fontId="33" fillId="5" borderId="0" xfId="0" applyNumberFormat="1" applyFont="1" applyFill="1" applyBorder="1" applyAlignment="1">
      <alignment horizontal="left"/>
    </xf>
    <xf numFmtId="49" fontId="38" fillId="6" borderId="0" xfId="0" applyNumberFormat="1" applyFont="1" applyFill="1" applyBorder="1" applyAlignment="1">
      <alignment horizontal="left"/>
    </xf>
    <xf numFmtId="49" fontId="38" fillId="4" borderId="0" xfId="0" applyNumberFormat="1" applyFont="1" applyFill="1" applyBorder="1" applyAlignment="1">
      <alignment horizontal="left"/>
    </xf>
    <xf numFmtId="49" fontId="38" fillId="0" borderId="0" xfId="0" applyNumberFormat="1" applyFont="1" applyFill="1" applyBorder="1" applyAlignment="1"/>
    <xf numFmtId="0" fontId="16" fillId="5" borderId="0" xfId="0" applyFont="1" applyFill="1"/>
    <xf numFmtId="0" fontId="7" fillId="9" borderId="0" xfId="0" applyFont="1" applyFill="1" applyBorder="1" applyAlignment="1">
      <alignment horizontal="left"/>
    </xf>
    <xf numFmtId="49" fontId="38" fillId="6" borderId="0" xfId="0" applyNumberFormat="1" applyFont="1" applyFill="1" applyBorder="1" applyAlignment="1">
      <alignment horizontal="left"/>
    </xf>
    <xf numFmtId="0" fontId="9" fillId="0" borderId="5" xfId="0" applyFont="1" applyBorder="1"/>
    <xf numFmtId="0" fontId="36" fillId="5" borderId="0" xfId="0" applyFont="1" applyFill="1" applyBorder="1"/>
    <xf numFmtId="2" fontId="36" fillId="5" borderId="0" xfId="0" applyNumberFormat="1" applyFont="1" applyFill="1" applyBorder="1"/>
    <xf numFmtId="0" fontId="5" fillId="0" borderId="0" xfId="0" applyFont="1" applyBorder="1" applyAlignment="1">
      <alignment horizontal="left"/>
    </xf>
    <xf numFmtId="0" fontId="5" fillId="9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readingOrder="1"/>
    </xf>
    <xf numFmtId="0" fontId="0" fillId="0" borderId="0" xfId="0" applyFill="1" applyBorder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40" fillId="4" borderId="29" xfId="0" applyNumberFormat="1" applyFont="1" applyFill="1" applyBorder="1"/>
    <xf numFmtId="2" fontId="8" fillId="4" borderId="42" xfId="0" applyNumberFormat="1" applyFont="1" applyFill="1" applyBorder="1"/>
    <xf numFmtId="9" fontId="7" fillId="4" borderId="6" xfId="0" applyNumberFormat="1" applyFont="1" applyFill="1" applyBorder="1" applyAlignment="1">
      <alignment horizontal="right"/>
    </xf>
    <xf numFmtId="9" fontId="7" fillId="4" borderId="6" xfId="0" applyNumberFormat="1" applyFont="1" applyFill="1" applyBorder="1"/>
    <xf numFmtId="0" fontId="20" fillId="8" borderId="25" xfId="0" applyFont="1" applyFill="1" applyBorder="1" applyAlignment="1">
      <alignment horizontal="left" wrapText="1"/>
    </xf>
    <xf numFmtId="10" fontId="21" fillId="5" borderId="0" xfId="0" applyNumberFormat="1" applyFont="1" applyFill="1" applyAlignment="1">
      <alignment horizontal="right"/>
    </xf>
    <xf numFmtId="10" fontId="7" fillId="0" borderId="5" xfId="0" applyNumberFormat="1" applyFont="1" applyBorder="1" applyAlignment="1">
      <alignment horizontal="center"/>
    </xf>
    <xf numFmtId="10" fontId="21" fillId="5" borderId="0" xfId="0" applyNumberFormat="1" applyFont="1" applyFill="1" applyAlignment="1">
      <alignment horizontal="center"/>
    </xf>
    <xf numFmtId="10" fontId="7" fillId="0" borderId="5" xfId="0" applyNumberFormat="1" applyFont="1" applyBorder="1" applyAlignment="1"/>
    <xf numFmtId="10" fontId="21" fillId="5" borderId="0" xfId="0" applyNumberFormat="1" applyFont="1" applyFill="1" applyAlignment="1"/>
    <xf numFmtId="10" fontId="7" fillId="0" borderId="2" xfId="0" applyNumberFormat="1" applyFont="1" applyBorder="1" applyAlignment="1"/>
    <xf numFmtId="44" fontId="12" fillId="8" borderId="43" xfId="1" applyFont="1" applyFill="1" applyBorder="1" applyAlignment="1">
      <alignment horizontal="left"/>
    </xf>
    <xf numFmtId="0" fontId="5" fillId="8" borderId="44" xfId="0" applyFont="1" applyFill="1" applyBorder="1" applyAlignment="1">
      <alignment wrapText="1"/>
    </xf>
    <xf numFmtId="0" fontId="21" fillId="0" borderId="0" xfId="0" applyFont="1" applyAlignment="1">
      <alignment horizontal="center" wrapText="1"/>
    </xf>
    <xf numFmtId="0" fontId="8" fillId="8" borderId="26" xfId="0" applyFont="1" applyFill="1" applyBorder="1" applyProtection="1">
      <protection hidden="1"/>
    </xf>
    <xf numFmtId="44" fontId="11" fillId="0" borderId="0" xfId="1" applyFont="1" applyFill="1" applyBorder="1" applyAlignment="1">
      <alignment horizontal="left"/>
    </xf>
    <xf numFmtId="0" fontId="14" fillId="0" borderId="0" xfId="0" applyFont="1" applyFill="1" applyBorder="1"/>
    <xf numFmtId="15" fontId="31" fillId="0" borderId="0" xfId="0" applyNumberFormat="1" applyFont="1" applyAlignment="1">
      <alignment horizontal="left" shrinkToFit="1"/>
    </xf>
    <xf numFmtId="15" fontId="44" fillId="0" borderId="0" xfId="0" applyNumberFormat="1" applyFont="1" applyAlignment="1">
      <alignment horizontal="left" shrinkToFit="1"/>
    </xf>
    <xf numFmtId="0" fontId="0" fillId="0" borderId="0" xfId="0" applyBorder="1" applyAlignment="1">
      <alignment vertical="top" wrapText="1"/>
    </xf>
    <xf numFmtId="0" fontId="7" fillId="0" borderId="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44" fontId="11" fillId="0" borderId="26" xfId="1" applyFont="1" applyFill="1" applyBorder="1" applyAlignment="1">
      <alignment horizontal="left"/>
    </xf>
    <xf numFmtId="0" fontId="5" fillId="0" borderId="26" xfId="0" applyFont="1" applyFill="1" applyBorder="1"/>
    <xf numFmtId="0" fontId="14" fillId="0" borderId="26" xfId="0" applyFont="1" applyFill="1" applyBorder="1"/>
    <xf numFmtId="0" fontId="24" fillId="5" borderId="7" xfId="0" applyFont="1" applyFill="1" applyBorder="1" applyAlignment="1">
      <alignment horizontal="left"/>
    </xf>
    <xf numFmtId="44" fontId="19" fillId="0" borderId="8" xfId="1" applyFont="1" applyFill="1" applyBorder="1"/>
    <xf numFmtId="44" fontId="45" fillId="0" borderId="6" xfId="1" applyFont="1" applyFill="1" applyBorder="1" applyAlignment="1">
      <alignment horizontal="left"/>
    </xf>
    <xf numFmtId="0" fontId="0" fillId="0" borderId="15" xfId="0" applyFont="1" applyBorder="1"/>
    <xf numFmtId="0" fontId="33" fillId="0" borderId="0" xfId="0" applyFont="1" applyBorder="1"/>
    <xf numFmtId="0" fontId="46" fillId="0" borderId="0" xfId="0" applyFont="1" applyBorder="1"/>
    <xf numFmtId="0" fontId="47" fillId="0" borderId="0" xfId="0" applyFont="1" applyBorder="1"/>
    <xf numFmtId="0" fontId="46" fillId="0" borderId="12" xfId="0" applyFont="1" applyBorder="1"/>
    <xf numFmtId="0" fontId="46" fillId="0" borderId="0" xfId="0" applyFont="1"/>
    <xf numFmtId="0" fontId="33" fillId="0" borderId="5" xfId="0" applyFont="1" applyBorder="1" applyAlignment="1">
      <alignment horizontal="center" wrapText="1"/>
    </xf>
    <xf numFmtId="0" fontId="33" fillId="6" borderId="5" xfId="0" applyFont="1" applyFill="1" applyBorder="1" applyAlignment="1">
      <alignment horizontal="center" wrapText="1"/>
    </xf>
    <xf numFmtId="0" fontId="33" fillId="0" borderId="36" xfId="0" applyFont="1" applyBorder="1" applyAlignment="1">
      <alignment horizontal="center" wrapText="1"/>
    </xf>
    <xf numFmtId="0" fontId="0" fillId="4" borderId="37" xfId="0" applyFont="1" applyFill="1" applyBorder="1"/>
    <xf numFmtId="9" fontId="33" fillId="4" borderId="0" xfId="30" applyFont="1" applyFill="1" applyBorder="1" applyAlignment="1">
      <alignment horizontal="right"/>
    </xf>
    <xf numFmtId="44" fontId="48" fillId="0" borderId="8" xfId="1" applyFont="1" applyBorder="1"/>
    <xf numFmtId="44" fontId="46" fillId="0" borderId="0" xfId="0" applyNumberFormat="1" applyFont="1" applyFill="1" applyBorder="1"/>
    <xf numFmtId="44" fontId="49" fillId="0" borderId="0" xfId="0" applyNumberFormat="1" applyFont="1" applyFill="1" applyBorder="1"/>
    <xf numFmtId="165" fontId="49" fillId="6" borderId="0" xfId="30" applyNumberFormat="1" applyFont="1" applyFill="1" applyBorder="1"/>
    <xf numFmtId="165" fontId="46" fillId="0" borderId="12" xfId="0" applyNumberFormat="1" applyFont="1" applyFill="1" applyBorder="1"/>
    <xf numFmtId="0" fontId="0" fillId="4" borderId="38" xfId="0" applyFont="1" applyFill="1" applyBorder="1"/>
    <xf numFmtId="0" fontId="0" fillId="4" borderId="39" xfId="0" applyFont="1" applyFill="1" applyBorder="1"/>
    <xf numFmtId="9" fontId="33" fillId="4" borderId="40" xfId="30" applyFont="1" applyFill="1" applyBorder="1" applyAlignment="1">
      <alignment horizontal="right"/>
    </xf>
    <xf numFmtId="44" fontId="46" fillId="0" borderId="40" xfId="0" applyNumberFormat="1" applyFont="1" applyFill="1" applyBorder="1"/>
    <xf numFmtId="44" fontId="49" fillId="0" borderId="40" xfId="0" applyNumberFormat="1" applyFont="1" applyFill="1" applyBorder="1"/>
    <xf numFmtId="165" fontId="49" fillId="6" borderId="40" xfId="30" applyNumberFormat="1" applyFont="1" applyFill="1" applyBorder="1"/>
    <xf numFmtId="165" fontId="46" fillId="0" borderId="13" xfId="0" applyNumberFormat="1" applyFont="1" applyFill="1" applyBorder="1"/>
    <xf numFmtId="0" fontId="16" fillId="5" borderId="0" xfId="0" applyNumberFormat="1" applyFont="1" applyFill="1"/>
    <xf numFmtId="49" fontId="16" fillId="0" borderId="0" xfId="0" applyNumberFormat="1" applyFont="1" applyBorder="1" applyAlignment="1"/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21" fillId="0" borderId="0" xfId="0" applyFont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0" fontId="30" fillId="0" borderId="0" xfId="0" applyFont="1" applyAlignment="1"/>
    <xf numFmtId="0" fontId="5" fillId="4" borderId="31" xfId="0" applyFont="1" applyFill="1" applyBorder="1" applyAlignment="1">
      <alignment horizontal="left"/>
    </xf>
    <xf numFmtId="0" fontId="5" fillId="4" borderId="32" xfId="0" applyFont="1" applyFill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41" fillId="8" borderId="27" xfId="0" applyFont="1" applyFill="1" applyBorder="1" applyAlignment="1">
      <alignment horizontal="left"/>
    </xf>
    <xf numFmtId="0" fontId="41" fillId="8" borderId="45" xfId="0" applyFont="1" applyFill="1" applyBorder="1" applyAlignment="1">
      <alignment horizontal="left"/>
    </xf>
    <xf numFmtId="0" fontId="5" fillId="4" borderId="33" xfId="0" applyFont="1" applyFill="1" applyBorder="1" applyAlignment="1">
      <alignment horizontal="left"/>
    </xf>
    <xf numFmtId="0" fontId="41" fillId="8" borderId="27" xfId="0" applyFont="1" applyFill="1" applyBorder="1" applyAlignment="1">
      <alignment horizontal="center"/>
    </xf>
    <xf numFmtId="0" fontId="41" fillId="8" borderId="41" xfId="0" applyFont="1" applyFill="1" applyBorder="1" applyAlignment="1">
      <alignment horizontal="center"/>
    </xf>
    <xf numFmtId="0" fontId="41" fillId="8" borderId="41" xfId="0" applyFont="1" applyFill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49" fontId="36" fillId="5" borderId="0" xfId="0" applyNumberFormat="1" applyFont="1" applyFill="1" applyBorder="1" applyAlignment="1">
      <alignment horizontal="left" wrapText="1"/>
    </xf>
    <xf numFmtId="49" fontId="36" fillId="5" borderId="0" xfId="0" applyNumberFormat="1" applyFont="1" applyFill="1" applyBorder="1" applyAlignment="1">
      <alignment horizontal="left"/>
    </xf>
    <xf numFmtId="49" fontId="32" fillId="0" borderId="0" xfId="0" applyNumberFormat="1" applyFont="1" applyBorder="1" applyAlignment="1">
      <alignment horizontal="center"/>
    </xf>
    <xf numFmtId="49" fontId="38" fillId="6" borderId="0" xfId="0" applyNumberFormat="1" applyFont="1" applyFill="1" applyBorder="1" applyAlignment="1">
      <alignment horizontal="left"/>
    </xf>
    <xf numFmtId="49" fontId="36" fillId="10" borderId="0" xfId="0" applyNumberFormat="1" applyFont="1" applyFill="1" applyBorder="1" applyAlignment="1">
      <alignment horizontal="left"/>
    </xf>
    <xf numFmtId="49" fontId="36" fillId="12" borderId="0" xfId="0" applyNumberFormat="1" applyFont="1" applyFill="1" applyBorder="1" applyAlignment="1">
      <alignment horizontal="left"/>
    </xf>
    <xf numFmtId="49" fontId="36" fillId="10" borderId="0" xfId="0" applyNumberFormat="1" applyFont="1" applyFill="1" applyBorder="1" applyAlignment="1">
      <alignment vertical="justify" wrapText="1"/>
    </xf>
  </cellXfs>
  <cellStyles count="31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  <cellStyle name="Percent" xfId="30" builtinId="5"/>
  </cellStyles>
  <dxfs count="0"/>
  <tableStyles count="0" defaultTableStyle="TableStyleMedium9" defaultPivotStyle="PivotStyleMedium4"/>
  <colors>
    <mruColors>
      <color rgb="FFFF0000"/>
      <color rgb="FF993366"/>
      <color rgb="FFCC3300"/>
      <color rgb="FF339966"/>
      <color rgb="FF00FFFF"/>
      <color rgb="FFFF0066"/>
      <color rgb="FF75F98B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66"/>
    <pageSetUpPr fitToPage="1"/>
  </sheetPr>
  <dimension ref="A1:O36"/>
  <sheetViews>
    <sheetView topLeftCell="A22" workbookViewId="0">
      <selection activeCell="E8" sqref="E8"/>
    </sheetView>
  </sheetViews>
  <sheetFormatPr defaultRowHeight="15.75"/>
  <cols>
    <col min="1" max="1" width="22" customWidth="1"/>
    <col min="2" max="2" width="10.625" customWidth="1"/>
    <col min="3" max="3" width="11.375" customWidth="1"/>
    <col min="5" max="5" width="11.625" customWidth="1"/>
    <col min="6" max="6" width="11.5" customWidth="1"/>
    <col min="7" max="7" width="10.25" customWidth="1"/>
    <col min="8" max="8" width="9" customWidth="1"/>
    <col min="9" max="9" width="11.375" customWidth="1"/>
    <col min="10" max="10" width="10.875" customWidth="1"/>
    <col min="11" max="11" width="9.75" customWidth="1"/>
    <col min="12" max="12" width="8.375" customWidth="1"/>
    <col min="13" max="13" width="11.125" customWidth="1"/>
    <col min="14" max="14" width="11.25" customWidth="1"/>
    <col min="15" max="15" width="10" customWidth="1"/>
  </cols>
  <sheetData>
    <row r="1" spans="1:15" ht="26.25">
      <c r="A1" s="239" t="s">
        <v>34</v>
      </c>
      <c r="B1" s="240"/>
      <c r="C1" s="240"/>
      <c r="D1" s="240"/>
      <c r="E1" s="240"/>
      <c r="F1" s="240"/>
      <c r="G1" s="240"/>
      <c r="H1" s="240"/>
      <c r="I1" s="191">
        <f ca="1">TODAY()</f>
        <v>43983</v>
      </c>
      <c r="K1" s="91"/>
      <c r="L1" s="91"/>
      <c r="M1" s="85"/>
      <c r="N1" s="85"/>
      <c r="O1" s="85"/>
    </row>
    <row r="2" spans="1:15" ht="18">
      <c r="A2" s="44" t="s">
        <v>22</v>
      </c>
      <c r="B2" s="45"/>
      <c r="C2" s="45"/>
      <c r="D2" s="45"/>
      <c r="E2" s="45"/>
      <c r="F2" s="45"/>
      <c r="G2" s="45"/>
      <c r="H2" s="45"/>
      <c r="I2" s="45" t="s">
        <v>35</v>
      </c>
      <c r="K2" s="45"/>
      <c r="L2" s="45"/>
      <c r="M2" s="45"/>
      <c r="N2" s="45"/>
      <c r="O2" s="45"/>
    </row>
    <row r="3" spans="1:15">
      <c r="A3" s="53" t="s">
        <v>83</v>
      </c>
      <c r="B3" s="54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1"/>
      <c r="O3" s="1"/>
    </row>
    <row r="4" spans="1:15">
      <c r="A4" s="56" t="s">
        <v>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2"/>
      <c r="O4" s="2"/>
    </row>
    <row r="5" spans="1:15" ht="16.5" thickBot="1">
      <c r="A5" s="3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7.25" thickTop="1" thickBot="1">
      <c r="A6" s="43" t="s">
        <v>5</v>
      </c>
      <c r="B6" s="2"/>
      <c r="C6" s="241"/>
      <c r="D6" s="242"/>
      <c r="E6" s="242"/>
      <c r="F6" s="78" t="s">
        <v>50</v>
      </c>
      <c r="G6" s="185" t="str">
        <f>IF(C7&lt;&gt;"",(($C$7/$C$8))/($C$10),"")</f>
        <v/>
      </c>
      <c r="H6" s="2"/>
      <c r="I6" s="2"/>
      <c r="J6" s="2"/>
      <c r="K6" s="2"/>
      <c r="L6" s="2"/>
      <c r="M6" s="2"/>
      <c r="N6" s="2"/>
      <c r="O6" s="2"/>
    </row>
    <row r="7" spans="1:15" ht="17.25" thickTop="1" thickBot="1">
      <c r="A7" s="3" t="s">
        <v>6</v>
      </c>
      <c r="B7" s="1"/>
      <c r="C7" s="84"/>
      <c r="D7" s="4"/>
      <c r="F7" s="188">
        <v>12</v>
      </c>
      <c r="G7" s="186"/>
      <c r="H7" s="2"/>
      <c r="I7" s="2"/>
      <c r="J7" s="2"/>
      <c r="K7" s="2"/>
      <c r="L7" s="88"/>
      <c r="M7" s="1"/>
      <c r="N7" s="1"/>
      <c r="O7" s="1"/>
    </row>
    <row r="8" spans="1:15" ht="30.75" customHeight="1" thickTop="1" thickBot="1">
      <c r="A8" s="244" t="s">
        <v>7</v>
      </c>
      <c r="B8" s="245"/>
      <c r="C8" s="82"/>
      <c r="D8" s="4"/>
      <c r="F8" s="246" t="s">
        <v>8</v>
      </c>
      <c r="G8" s="247"/>
      <c r="H8" s="2"/>
      <c r="I8" s="2"/>
      <c r="J8" s="2"/>
      <c r="K8" s="2"/>
      <c r="L8" s="89"/>
      <c r="M8" s="1"/>
      <c r="N8" s="1"/>
      <c r="O8" s="1"/>
    </row>
    <row r="9" spans="1:15" ht="30.75" customHeight="1" thickTop="1" thickBot="1">
      <c r="A9" s="194"/>
      <c r="B9" s="195"/>
      <c r="C9" s="195"/>
      <c r="D9" s="4"/>
      <c r="I9" s="28"/>
      <c r="J9" s="1"/>
      <c r="K9" s="1"/>
      <c r="L9" s="89"/>
      <c r="M9" s="1"/>
      <c r="N9" s="1"/>
      <c r="O9" s="1"/>
    </row>
    <row r="10" spans="1:15" ht="17.25" thickTop="1" thickBot="1">
      <c r="A10" s="5" t="s">
        <v>2</v>
      </c>
      <c r="B10" s="6"/>
      <c r="C10" s="83">
        <v>1</v>
      </c>
      <c r="D10" s="163" t="s">
        <v>49</v>
      </c>
      <c r="E10" s="163"/>
      <c r="F10" s="163"/>
      <c r="G10" s="163"/>
      <c r="H10" s="163"/>
      <c r="I10" s="163"/>
      <c r="J10" s="6"/>
      <c r="K10" s="6"/>
      <c r="L10" s="90"/>
      <c r="M10" s="6"/>
      <c r="N10" s="6"/>
      <c r="O10" s="6"/>
    </row>
    <row r="11" spans="1:15" ht="16.5" thickTop="1">
      <c r="A11" s="41" t="s">
        <v>69</v>
      </c>
      <c r="B11" s="1"/>
      <c r="C11" s="4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61" t="s">
        <v>81</v>
      </c>
      <c r="B12" s="161"/>
      <c r="C12" s="161"/>
      <c r="D12" s="161"/>
      <c r="E12" s="161"/>
      <c r="F12" s="161"/>
      <c r="G12" s="161"/>
      <c r="H12" s="161"/>
      <c r="I12" s="167"/>
      <c r="J12" s="166"/>
      <c r="K12" s="166"/>
      <c r="L12" s="166"/>
      <c r="M12" s="166"/>
      <c r="N12" s="1"/>
      <c r="O12" s="1"/>
    </row>
    <row r="13" spans="1:15" ht="16.5" thickBot="1">
      <c r="A13" s="7"/>
      <c r="B13" s="4"/>
      <c r="C13" s="4"/>
      <c r="D13" s="237" t="s">
        <v>26</v>
      </c>
      <c r="E13" s="238"/>
      <c r="F13" s="238"/>
      <c r="G13" s="243"/>
      <c r="H13" s="237" t="s">
        <v>24</v>
      </c>
      <c r="I13" s="238"/>
      <c r="J13" s="238"/>
      <c r="K13" s="238"/>
      <c r="L13" s="237" t="s">
        <v>25</v>
      </c>
      <c r="M13" s="238"/>
      <c r="N13" s="238"/>
      <c r="O13" s="238"/>
    </row>
    <row r="14" spans="1:15" s="153" customFormat="1" ht="60.75" thickBot="1">
      <c r="A14" s="152" t="s">
        <v>3</v>
      </c>
      <c r="B14" s="152" t="s">
        <v>76</v>
      </c>
      <c r="C14" s="35" t="s">
        <v>74</v>
      </c>
      <c r="D14" s="61" t="s">
        <v>0</v>
      </c>
      <c r="E14" s="26" t="s">
        <v>11</v>
      </c>
      <c r="F14" s="26" t="s">
        <v>12</v>
      </c>
      <c r="G14" s="72" t="s">
        <v>1</v>
      </c>
      <c r="H14" s="73" t="s">
        <v>0</v>
      </c>
      <c r="I14" s="26" t="s">
        <v>11</v>
      </c>
      <c r="J14" s="26" t="s">
        <v>12</v>
      </c>
      <c r="K14" s="75" t="s">
        <v>1</v>
      </c>
      <c r="L14" s="65" t="s">
        <v>0</v>
      </c>
      <c r="M14" s="26" t="s">
        <v>11</v>
      </c>
      <c r="N14" s="26" t="s">
        <v>12</v>
      </c>
      <c r="O14" s="63" t="s">
        <v>1</v>
      </c>
    </row>
    <row r="15" spans="1:15" ht="26.25">
      <c r="A15" s="18" t="s">
        <v>72</v>
      </c>
      <c r="B15" s="20" t="s">
        <v>75</v>
      </c>
      <c r="C15" s="19"/>
      <c r="D15" s="58"/>
      <c r="E15" s="29" t="str">
        <f t="shared" ref="E15:E21" si="0">IF(D15&lt;&gt;"",(D15*($C$7/$C$8))/($C$10),"")</f>
        <v/>
      </c>
      <c r="F15" s="29" t="str">
        <f>IF(D15&lt;&gt;"",(D15*($C$7/$C$8)),"")</f>
        <v/>
      </c>
      <c r="G15" s="68" t="str">
        <f t="shared" ref="G15:G21" si="1">IF(D15&lt;&gt;"",D15/(1-D$25),"")</f>
        <v/>
      </c>
      <c r="H15" s="71"/>
      <c r="I15" s="29" t="str">
        <f t="shared" ref="I15:I21" si="2">IF(H15&lt;&gt;"",(H15*($C$7/$C$8))/($C$10),"")</f>
        <v/>
      </c>
      <c r="J15" s="29" t="str">
        <f>IF(H15&lt;&gt;"",(H15*($C$7/$C$8)),"")</f>
        <v/>
      </c>
      <c r="K15" s="76" t="str">
        <f>IF(H15&lt;&gt;"",H15/(1-H$25),"")</f>
        <v/>
      </c>
      <c r="L15" s="71"/>
      <c r="M15" s="29" t="str">
        <f t="shared" ref="M15:M21" si="3">IF(L15&lt;&gt;"",(L15*($C$7/$C$8))/($C$10),"")</f>
        <v/>
      </c>
      <c r="N15" s="29" t="str">
        <f>IF(L15&lt;&gt;"",(L15*($C$7/$C$8)),"")</f>
        <v/>
      </c>
      <c r="O15" s="62" t="str">
        <f>IF(L15&lt;&gt;"",L15/(1-L$25),"")</f>
        <v/>
      </c>
    </row>
    <row r="16" spans="1:15" ht="26.25">
      <c r="A16" s="18" t="s">
        <v>72</v>
      </c>
      <c r="B16" s="20" t="s">
        <v>75</v>
      </c>
      <c r="C16" s="19"/>
      <c r="D16" s="59"/>
      <c r="E16" s="29"/>
      <c r="F16" s="29" t="str">
        <f t="shared" ref="F16:F21" si="4">IF(D16&lt;&gt;"",(D16*($C$7/$C$8)),"")</f>
        <v/>
      </c>
      <c r="G16" s="68" t="str">
        <f t="shared" si="1"/>
        <v/>
      </c>
      <c r="H16" s="69"/>
      <c r="I16" s="29" t="str">
        <f t="shared" si="2"/>
        <v/>
      </c>
      <c r="J16" s="29" t="str">
        <f t="shared" ref="J16:J21" si="5">IF(H16&lt;&gt;"",(H16*($C$7/$C$8)),"")</f>
        <v/>
      </c>
      <c r="K16" s="68" t="str">
        <f t="shared" ref="K16:K21" si="6">IF(H16&lt;&gt;"",H16/(1-H$25),"")</f>
        <v/>
      </c>
      <c r="L16" s="69"/>
      <c r="M16" s="29" t="str">
        <f t="shared" si="3"/>
        <v/>
      </c>
      <c r="N16" s="29" t="str">
        <f t="shared" ref="N16:N21" si="7">IF(L16&lt;&gt;"",(L16*($C$7/$C$8)),"")</f>
        <v/>
      </c>
      <c r="O16" s="62" t="str">
        <f t="shared" ref="O16:O21" si="8">IF(L16&lt;&gt;"",L16/(1-L$25),"")</f>
        <v/>
      </c>
    </row>
    <row r="17" spans="1:15" ht="26.25">
      <c r="A17" s="18" t="s">
        <v>72</v>
      </c>
      <c r="B17" s="20" t="s">
        <v>75</v>
      </c>
      <c r="C17" s="19"/>
      <c r="D17" s="59"/>
      <c r="E17" s="29" t="str">
        <f t="shared" si="0"/>
        <v/>
      </c>
      <c r="F17" s="29" t="str">
        <f t="shared" si="4"/>
        <v/>
      </c>
      <c r="G17" s="70" t="str">
        <f t="shared" si="1"/>
        <v/>
      </c>
      <c r="H17" s="66"/>
      <c r="I17" s="29" t="str">
        <f t="shared" si="2"/>
        <v/>
      </c>
      <c r="J17" s="29" t="str">
        <f t="shared" si="5"/>
        <v/>
      </c>
      <c r="K17" s="68" t="str">
        <f t="shared" si="6"/>
        <v/>
      </c>
      <c r="L17" s="69"/>
      <c r="M17" s="29" t="str">
        <f t="shared" si="3"/>
        <v/>
      </c>
      <c r="N17" s="29" t="str">
        <f t="shared" si="7"/>
        <v/>
      </c>
      <c r="O17" s="62" t="str">
        <f t="shared" si="8"/>
        <v/>
      </c>
    </row>
    <row r="18" spans="1:15" ht="26.25">
      <c r="A18" s="18" t="s">
        <v>72</v>
      </c>
      <c r="B18" s="20" t="s">
        <v>75</v>
      </c>
      <c r="C18" s="19"/>
      <c r="D18" s="59"/>
      <c r="E18" s="29" t="str">
        <f t="shared" si="0"/>
        <v/>
      </c>
      <c r="F18" s="29" t="str">
        <f t="shared" si="4"/>
        <v/>
      </c>
      <c r="G18" s="68" t="str">
        <f t="shared" si="1"/>
        <v/>
      </c>
      <c r="H18" s="69"/>
      <c r="I18" s="29" t="str">
        <f t="shared" si="2"/>
        <v/>
      </c>
      <c r="J18" s="29" t="str">
        <f t="shared" si="5"/>
        <v/>
      </c>
      <c r="K18" s="68" t="str">
        <f t="shared" si="6"/>
        <v/>
      </c>
      <c r="L18" s="69"/>
      <c r="M18" s="29" t="str">
        <f t="shared" si="3"/>
        <v/>
      </c>
      <c r="N18" s="29" t="str">
        <f t="shared" si="7"/>
        <v/>
      </c>
      <c r="O18" s="62" t="str">
        <f t="shared" si="8"/>
        <v/>
      </c>
    </row>
    <row r="19" spans="1:15" ht="26.25">
      <c r="A19" s="18" t="s">
        <v>72</v>
      </c>
      <c r="B19" s="20" t="s">
        <v>75</v>
      </c>
      <c r="C19" s="19"/>
      <c r="D19" s="59"/>
      <c r="E19" s="29" t="str">
        <f t="shared" si="0"/>
        <v/>
      </c>
      <c r="F19" s="29" t="str">
        <f t="shared" si="4"/>
        <v/>
      </c>
      <c r="G19" s="68" t="str">
        <f t="shared" si="1"/>
        <v/>
      </c>
      <c r="H19" s="69"/>
      <c r="I19" s="29" t="str">
        <f t="shared" si="2"/>
        <v/>
      </c>
      <c r="J19" s="29" t="str">
        <f t="shared" si="5"/>
        <v/>
      </c>
      <c r="K19" s="68" t="str">
        <f t="shared" si="6"/>
        <v/>
      </c>
      <c r="L19" s="69"/>
      <c r="M19" s="29" t="str">
        <f t="shared" si="3"/>
        <v/>
      </c>
      <c r="N19" s="29" t="str">
        <f t="shared" si="7"/>
        <v/>
      </c>
      <c r="O19" s="62" t="str">
        <f t="shared" si="8"/>
        <v/>
      </c>
    </row>
    <row r="20" spans="1:15" ht="26.25">
      <c r="A20" s="18" t="s">
        <v>72</v>
      </c>
      <c r="B20" s="20" t="s">
        <v>75</v>
      </c>
      <c r="C20" s="19"/>
      <c r="D20" s="59"/>
      <c r="E20" s="29" t="str">
        <f t="shared" si="0"/>
        <v/>
      </c>
      <c r="F20" s="29" t="str">
        <f t="shared" si="4"/>
        <v/>
      </c>
      <c r="G20" s="68" t="str">
        <f t="shared" si="1"/>
        <v/>
      </c>
      <c r="H20" s="69"/>
      <c r="I20" s="29" t="str">
        <f t="shared" si="2"/>
        <v/>
      </c>
      <c r="J20" s="29" t="str">
        <f t="shared" si="5"/>
        <v/>
      </c>
      <c r="K20" s="68" t="str">
        <f t="shared" si="6"/>
        <v/>
      </c>
      <c r="L20" s="69"/>
      <c r="M20" s="29" t="str">
        <f t="shared" si="3"/>
        <v/>
      </c>
      <c r="N20" s="29" t="str">
        <f t="shared" si="7"/>
        <v/>
      </c>
      <c r="O20" s="62" t="str">
        <f t="shared" si="8"/>
        <v/>
      </c>
    </row>
    <row r="21" spans="1:15" ht="27" thickBot="1">
      <c r="A21" s="18" t="s">
        <v>72</v>
      </c>
      <c r="B21" s="20" t="s">
        <v>75</v>
      </c>
      <c r="C21" s="19"/>
      <c r="D21" s="60"/>
      <c r="E21" s="29" t="str">
        <f t="shared" si="0"/>
        <v/>
      </c>
      <c r="F21" s="29" t="str">
        <f t="shared" si="4"/>
        <v/>
      </c>
      <c r="G21" s="68" t="str">
        <f t="shared" si="1"/>
        <v/>
      </c>
      <c r="H21" s="74"/>
      <c r="I21" s="29" t="str">
        <f t="shared" si="2"/>
        <v/>
      </c>
      <c r="J21" s="29" t="str">
        <f t="shared" si="5"/>
        <v/>
      </c>
      <c r="K21" s="77" t="str">
        <f t="shared" si="6"/>
        <v/>
      </c>
      <c r="L21" s="67"/>
      <c r="M21" s="29" t="str">
        <f t="shared" si="3"/>
        <v/>
      </c>
      <c r="N21" s="29" t="str">
        <f t="shared" si="7"/>
        <v/>
      </c>
      <c r="O21" s="64" t="str">
        <f t="shared" si="8"/>
        <v/>
      </c>
    </row>
    <row r="22" spans="1:15">
      <c r="A22" s="9"/>
      <c r="B22" s="4"/>
      <c r="C22" s="11"/>
      <c r="D22" s="12"/>
      <c r="E22" s="13"/>
      <c r="F22" s="13"/>
      <c r="G22" s="14"/>
      <c r="H22" s="22"/>
      <c r="I22" s="14"/>
      <c r="J22" s="13"/>
      <c r="K22" s="24"/>
      <c r="L22" s="22"/>
      <c r="M22" s="14"/>
      <c r="N22" s="13"/>
      <c r="O22" s="10"/>
    </row>
    <row r="23" spans="1:15" ht="16.5" thickBot="1">
      <c r="A23" s="8" t="s">
        <v>10</v>
      </c>
      <c r="B23" s="8"/>
      <c r="C23" s="8"/>
      <c r="D23" s="15">
        <f t="shared" ref="D23:O23" si="9">SUM(D15:D21)</f>
        <v>0</v>
      </c>
      <c r="E23" s="151">
        <f t="shared" si="9"/>
        <v>0</v>
      </c>
      <c r="F23" s="36">
        <f t="shared" si="9"/>
        <v>0</v>
      </c>
      <c r="G23" s="21">
        <f t="shared" si="9"/>
        <v>0</v>
      </c>
      <c r="H23" s="21">
        <f t="shared" si="9"/>
        <v>0</v>
      </c>
      <c r="I23" s="151">
        <f t="shared" si="9"/>
        <v>0</v>
      </c>
      <c r="J23" s="36">
        <f t="shared" si="9"/>
        <v>0</v>
      </c>
      <c r="K23" s="21">
        <f t="shared" si="9"/>
        <v>0</v>
      </c>
      <c r="L23" s="21">
        <f t="shared" si="9"/>
        <v>0</v>
      </c>
      <c r="M23" s="151">
        <f t="shared" si="9"/>
        <v>0</v>
      </c>
      <c r="N23" s="36">
        <f t="shared" si="9"/>
        <v>0</v>
      </c>
      <c r="O23" s="25">
        <f t="shared" si="9"/>
        <v>0</v>
      </c>
    </row>
    <row r="24" spans="1:15" ht="16.5" thickTop="1">
      <c r="A24" s="7"/>
      <c r="B24" s="7"/>
      <c r="C24" s="7"/>
      <c r="D24" s="16"/>
      <c r="E24" s="16"/>
      <c r="F24" s="16"/>
      <c r="G24" s="16"/>
      <c r="H24" s="23"/>
      <c r="I24" s="16"/>
      <c r="J24" s="16"/>
      <c r="K24" s="16"/>
      <c r="L24" s="16"/>
      <c r="M24" s="16"/>
      <c r="N24" s="16"/>
      <c r="O24" s="11"/>
    </row>
    <row r="25" spans="1:15" ht="15.75" customHeight="1">
      <c r="A25" s="236" t="s">
        <v>63</v>
      </c>
      <c r="B25" s="236"/>
      <c r="C25" s="236"/>
      <c r="D25" s="179">
        <f>1-SUM(D15:D21)</f>
        <v>1</v>
      </c>
      <c r="E25" s="32"/>
      <c r="F25" s="32"/>
      <c r="G25" s="32"/>
      <c r="H25" s="181">
        <f>1-SUM(H15:H21)</f>
        <v>1</v>
      </c>
      <c r="I25" s="32"/>
      <c r="J25" s="32"/>
      <c r="K25" s="32"/>
      <c r="L25" s="181">
        <f>1-SUM(L15:L21)</f>
        <v>1</v>
      </c>
      <c r="M25" s="32"/>
      <c r="N25" s="32"/>
      <c r="O25" s="34"/>
    </row>
    <row r="26" spans="1:15">
      <c r="A26" s="236"/>
      <c r="B26" s="236"/>
      <c r="C26" s="23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/>
    </row>
    <row r="27" spans="1:15">
      <c r="A27" t="s">
        <v>52</v>
      </c>
    </row>
    <row r="28" spans="1:15">
      <c r="A28" t="s">
        <v>43</v>
      </c>
    </row>
    <row r="30" spans="1:15" ht="16.5" thickBot="1">
      <c r="A30" s="46" t="s">
        <v>64</v>
      </c>
      <c r="B30" s="46"/>
      <c r="C30" s="46"/>
      <c r="D30" s="46"/>
      <c r="E30" s="46"/>
      <c r="F30" s="46"/>
      <c r="G30" s="46"/>
    </row>
    <row r="31" spans="1:15" ht="16.5" thickTop="1">
      <c r="A31" s="227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9"/>
    </row>
    <row r="32" spans="1:15">
      <c r="A32" s="230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2"/>
    </row>
    <row r="33" spans="1:13">
      <c r="A33" s="230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2"/>
    </row>
    <row r="34" spans="1:13">
      <c r="A34" s="230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2"/>
    </row>
    <row r="35" spans="1:13" ht="16.5" thickBot="1">
      <c r="A35" s="233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5"/>
    </row>
    <row r="36" spans="1:13" ht="16.5" thickTop="1"/>
  </sheetData>
  <mergeCells count="9">
    <mergeCell ref="A31:M35"/>
    <mergeCell ref="A25:C26"/>
    <mergeCell ref="L13:O13"/>
    <mergeCell ref="A1:H1"/>
    <mergeCell ref="C6:E6"/>
    <mergeCell ref="D13:G13"/>
    <mergeCell ref="H13:K13"/>
    <mergeCell ref="A8:B8"/>
    <mergeCell ref="F8:G8"/>
  </mergeCells>
  <dataValidations count="3">
    <dataValidation type="list" allowBlank="1" showInputMessage="1" showErrorMessage="1" sqref="C8" xr:uid="{00000000-0002-0000-0000-000000000000}">
      <formula1>"9, 10"</formula1>
    </dataValidation>
    <dataValidation type="list" allowBlank="1" showInputMessage="1" showErrorMessage="1" sqref="A15:A21" xr:uid="{00000000-0002-0000-0000-000001000000}">
      <formula1>"FD500 Sponsored Grants &amp; Contracts, FD100 General Operating, FD120 Cost Sharing"</formula1>
    </dataValidation>
    <dataValidation type="list" allowBlank="1" showDropDown="1" showInputMessage="1" showErrorMessage="1" sqref="B15:B21" xr:uid="{00000000-0002-0000-0000-000002000000}">
      <formula1>"50400 Faculty Summer Salary"</formula1>
    </dataValidation>
  </dataValidations>
  <printOptions horizontalCentered="1"/>
  <pageMargins left="0.45" right="0.95" top="0.5" bottom="0.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FF"/>
  </sheetPr>
  <dimension ref="A1:P59"/>
  <sheetViews>
    <sheetView tabSelected="1" topLeftCell="A22" workbookViewId="0">
      <selection activeCell="G46" sqref="G46"/>
    </sheetView>
  </sheetViews>
  <sheetFormatPr defaultRowHeight="15.75"/>
  <cols>
    <col min="1" max="1" width="22" customWidth="1"/>
    <col min="2" max="2" width="10.625" customWidth="1"/>
    <col min="3" max="3" width="11.375" customWidth="1"/>
    <col min="4" max="4" width="11.75" customWidth="1"/>
    <col min="5" max="5" width="11.875" customWidth="1"/>
    <col min="6" max="6" width="11.5" customWidth="1"/>
    <col min="7" max="7" width="10.25" customWidth="1"/>
    <col min="8" max="9" width="11.375" customWidth="1"/>
    <col min="10" max="10" width="10.875" customWidth="1"/>
    <col min="11" max="11" width="9.75" customWidth="1"/>
    <col min="12" max="12" width="8.375" customWidth="1"/>
    <col min="13" max="14" width="11.375" customWidth="1"/>
    <col min="15" max="15" width="10" customWidth="1"/>
  </cols>
  <sheetData>
    <row r="1" spans="1:15" ht="26.25">
      <c r="A1" s="239" t="s">
        <v>34</v>
      </c>
      <c r="B1" s="240"/>
      <c r="C1" s="240"/>
      <c r="D1" s="240"/>
      <c r="E1" s="240"/>
      <c r="F1" s="240"/>
      <c r="G1" s="240"/>
      <c r="H1" s="240"/>
      <c r="I1" s="191">
        <f ca="1">TODAY()</f>
        <v>43983</v>
      </c>
      <c r="K1" s="91"/>
      <c r="L1" s="91"/>
      <c r="M1" s="85"/>
      <c r="N1" s="85"/>
      <c r="O1" s="85"/>
    </row>
    <row r="2" spans="1:15" ht="18">
      <c r="A2" s="44" t="s">
        <v>22</v>
      </c>
      <c r="B2" s="45"/>
      <c r="C2" s="45"/>
      <c r="D2" s="45"/>
      <c r="E2" s="45"/>
      <c r="F2" s="45"/>
      <c r="G2" s="45"/>
      <c r="H2" s="45"/>
      <c r="I2" s="45" t="s">
        <v>35</v>
      </c>
      <c r="K2" s="45"/>
      <c r="L2" s="45"/>
      <c r="M2" s="45"/>
      <c r="N2" s="45"/>
      <c r="O2" s="45"/>
    </row>
    <row r="3" spans="1:15">
      <c r="A3" s="53" t="s">
        <v>83</v>
      </c>
      <c r="B3" s="54"/>
      <c r="C3" s="54"/>
      <c r="D3" s="54"/>
      <c r="E3" s="55"/>
      <c r="F3" s="55"/>
      <c r="G3" s="55"/>
      <c r="H3" s="55"/>
      <c r="I3" s="55"/>
      <c r="J3" s="55"/>
      <c r="K3" s="55"/>
      <c r="L3" s="88"/>
      <c r="M3" s="88"/>
      <c r="N3" s="1"/>
      <c r="O3" s="1"/>
    </row>
    <row r="4" spans="1:15">
      <c r="A4" s="56" t="s">
        <v>82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168"/>
      <c r="M4" s="168"/>
      <c r="N4" s="2"/>
      <c r="O4" s="2"/>
    </row>
    <row r="5" spans="1:15" ht="16.5" thickBot="1">
      <c r="A5" s="3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7.25" thickTop="1" thickBot="1">
      <c r="A6" s="43" t="s">
        <v>5</v>
      </c>
      <c r="B6" s="2"/>
      <c r="C6" s="241"/>
      <c r="D6" s="242"/>
      <c r="E6" s="248"/>
      <c r="F6" s="78" t="s">
        <v>50</v>
      </c>
      <c r="G6" s="81" t="str">
        <f>IF(C7&lt;&gt;"",(($C$7/$C$8))*($C$10),"")</f>
        <v/>
      </c>
      <c r="H6" s="196"/>
      <c r="I6" s="2"/>
      <c r="J6" s="2"/>
      <c r="K6" s="2"/>
      <c r="L6" s="2"/>
      <c r="M6" s="2"/>
      <c r="N6" s="2"/>
      <c r="O6" s="2"/>
    </row>
    <row r="7" spans="1:15" ht="17.25" thickTop="1" thickBot="1">
      <c r="A7" s="3" t="s">
        <v>6</v>
      </c>
      <c r="B7" s="1"/>
      <c r="C7" s="84"/>
      <c r="D7" s="4"/>
      <c r="F7" s="79">
        <v>12</v>
      </c>
      <c r="G7" s="80"/>
      <c r="H7" s="197"/>
      <c r="I7" s="2"/>
      <c r="J7" s="2"/>
      <c r="K7" s="2"/>
      <c r="L7" s="88"/>
      <c r="M7" s="1"/>
      <c r="N7" s="1"/>
      <c r="O7" s="1"/>
    </row>
    <row r="8" spans="1:15" ht="30.75" customHeight="1" thickTop="1" thickBot="1">
      <c r="A8" s="244" t="s">
        <v>7</v>
      </c>
      <c r="B8" s="245"/>
      <c r="C8" s="82"/>
      <c r="D8" s="4"/>
      <c r="F8" s="249" t="s">
        <v>8</v>
      </c>
      <c r="G8" s="250"/>
      <c r="H8" s="198"/>
      <c r="I8" s="2"/>
      <c r="J8" s="2"/>
      <c r="K8" s="2"/>
      <c r="L8" s="89"/>
      <c r="M8" s="1"/>
      <c r="N8" s="1"/>
      <c r="O8" s="1"/>
    </row>
    <row r="9" spans="1:15" ht="30.75" customHeight="1" thickTop="1" thickBot="1">
      <c r="A9" s="194"/>
      <c r="B9" s="195"/>
      <c r="C9" s="195"/>
      <c r="D9" s="4"/>
      <c r="H9" s="190"/>
      <c r="I9" s="28"/>
      <c r="J9" s="1"/>
      <c r="K9" s="1"/>
      <c r="L9" s="89"/>
      <c r="M9" s="1"/>
      <c r="N9" s="1"/>
      <c r="O9" s="1"/>
    </row>
    <row r="10" spans="1:15" ht="17.25" thickTop="1" thickBot="1">
      <c r="A10" s="5" t="s">
        <v>2</v>
      </c>
      <c r="B10" s="6"/>
      <c r="C10" s="83">
        <v>1</v>
      </c>
      <c r="D10" s="163" t="s">
        <v>49</v>
      </c>
      <c r="E10" s="163"/>
      <c r="F10" s="163"/>
      <c r="G10" s="163"/>
      <c r="H10" s="163"/>
      <c r="I10" s="163"/>
      <c r="J10" s="6"/>
      <c r="K10" s="6"/>
      <c r="L10" s="90"/>
      <c r="M10" s="6"/>
      <c r="N10" s="6"/>
      <c r="O10" s="6"/>
    </row>
    <row r="11" spans="1:15" ht="18.75" thickTop="1">
      <c r="A11" s="44" t="s">
        <v>53</v>
      </c>
      <c r="B11" s="1"/>
      <c r="C11" s="4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61" t="s">
        <v>81</v>
      </c>
      <c r="B12" s="161"/>
      <c r="C12" s="161"/>
      <c r="D12" s="161"/>
      <c r="E12" s="161"/>
      <c r="F12" s="161"/>
      <c r="G12" s="161"/>
      <c r="H12" s="161"/>
      <c r="I12" s="167"/>
      <c r="J12" s="166"/>
      <c r="K12" s="166"/>
      <c r="L12" s="166"/>
      <c r="M12" s="166"/>
      <c r="N12" s="1"/>
      <c r="O12" s="1"/>
    </row>
    <row r="13" spans="1:15" ht="16.5" thickBot="1">
      <c r="A13" s="7"/>
      <c r="B13" s="4"/>
      <c r="C13" s="4"/>
      <c r="D13" s="237" t="s">
        <v>26</v>
      </c>
      <c r="E13" s="238"/>
      <c r="F13" s="238"/>
      <c r="G13" s="243"/>
      <c r="H13" s="237" t="s">
        <v>24</v>
      </c>
      <c r="I13" s="238"/>
      <c r="J13" s="238"/>
      <c r="K13" s="238"/>
      <c r="L13" s="237" t="s">
        <v>25</v>
      </c>
      <c r="M13" s="238"/>
      <c r="N13" s="238"/>
      <c r="O13" s="238"/>
    </row>
    <row r="14" spans="1:15" s="153" customFormat="1" ht="60.75" thickBot="1">
      <c r="A14" s="152" t="s">
        <v>3</v>
      </c>
      <c r="B14" s="152" t="s">
        <v>76</v>
      </c>
      <c r="C14" s="35" t="s">
        <v>74</v>
      </c>
      <c r="D14" s="61" t="s">
        <v>0</v>
      </c>
      <c r="E14" s="26" t="s">
        <v>11</v>
      </c>
      <c r="F14" s="26" t="s">
        <v>12</v>
      </c>
      <c r="G14" s="72" t="s">
        <v>1</v>
      </c>
      <c r="H14" s="73" t="s">
        <v>0</v>
      </c>
      <c r="I14" s="26" t="s">
        <v>11</v>
      </c>
      <c r="J14" s="26" t="s">
        <v>12</v>
      </c>
      <c r="K14" s="75" t="s">
        <v>1</v>
      </c>
      <c r="L14" s="65" t="s">
        <v>0</v>
      </c>
      <c r="M14" s="26" t="s">
        <v>11</v>
      </c>
      <c r="N14" s="26" t="s">
        <v>12</v>
      </c>
      <c r="O14" s="63" t="s">
        <v>1</v>
      </c>
    </row>
    <row r="15" spans="1:15" ht="26.25">
      <c r="A15" s="18" t="s">
        <v>72</v>
      </c>
      <c r="B15" s="20" t="s">
        <v>75</v>
      </c>
      <c r="C15" s="19"/>
      <c r="D15" s="58"/>
      <c r="E15" s="29" t="str">
        <f t="shared" ref="E15:E21" si="0">IF(D15&lt;&gt;"",(D15*($C$7/$C$8))/($C$10),"")</f>
        <v/>
      </c>
      <c r="F15" s="29" t="str">
        <f>IF(D15&lt;&gt;"",(D15*($C$7/$C$8)),"")</f>
        <v/>
      </c>
      <c r="G15" s="68" t="str">
        <f t="shared" ref="G15:G21" si="1">IF(D15&lt;&gt;"",D15/(1-D$25),"")</f>
        <v/>
      </c>
      <c r="H15" s="71"/>
      <c r="I15" s="29" t="str">
        <f t="shared" ref="I15:I21" si="2">IF(H15&lt;&gt;"",(H15*($C$7/$C$8))/($C$10),"")</f>
        <v/>
      </c>
      <c r="J15" s="29" t="str">
        <f t="shared" ref="J15:J21" si="3">IF(H15&lt;&gt;"",(H15*($C$7/$C$8)),"")</f>
        <v/>
      </c>
      <c r="K15" s="76" t="str">
        <f>IF(H15&lt;&gt;"",H15/(1-H$25),"")</f>
        <v/>
      </c>
      <c r="L15" s="71"/>
      <c r="M15" s="29" t="str">
        <f t="shared" ref="M15:M21" si="4">IF(L15&lt;&gt;"",(L15*($C$7/$C$8))/($C$10),"")</f>
        <v/>
      </c>
      <c r="N15" s="29" t="str">
        <f t="shared" ref="N15:N21" si="5">IF(L15&lt;&gt;"",(L15*($C$7/$C$8)),"")</f>
        <v/>
      </c>
      <c r="O15" s="62" t="str">
        <f>IF(L15&lt;&gt;"",L15/(1-L$25),"")</f>
        <v/>
      </c>
    </row>
    <row r="16" spans="1:15" ht="26.25">
      <c r="A16" s="18" t="s">
        <v>72</v>
      </c>
      <c r="B16" s="20" t="s">
        <v>75</v>
      </c>
      <c r="C16" s="19"/>
      <c r="D16" s="59"/>
      <c r="E16" s="29" t="str">
        <f t="shared" si="0"/>
        <v/>
      </c>
      <c r="F16" s="29" t="str">
        <f t="shared" ref="F16:F21" si="6">IF(D16&lt;&gt;"",(D16*($C$7/$C$8)),"")</f>
        <v/>
      </c>
      <c r="G16" s="68" t="str">
        <f t="shared" si="1"/>
        <v/>
      </c>
      <c r="H16" s="69"/>
      <c r="I16" s="29" t="str">
        <f t="shared" si="2"/>
        <v/>
      </c>
      <c r="J16" s="29" t="str">
        <f t="shared" si="3"/>
        <v/>
      </c>
      <c r="K16" s="68" t="str">
        <f t="shared" ref="K16:K21" si="7">IF(H16&lt;&gt;"",H16/(1-H$25),"")</f>
        <v/>
      </c>
      <c r="L16" s="69"/>
      <c r="M16" s="29" t="str">
        <f t="shared" si="4"/>
        <v/>
      </c>
      <c r="N16" s="29" t="str">
        <f t="shared" si="5"/>
        <v/>
      </c>
      <c r="O16" s="62" t="str">
        <f t="shared" ref="O16:O21" si="8">IF(L16&lt;&gt;"",L16/(1-L$25),"")</f>
        <v/>
      </c>
    </row>
    <row r="17" spans="1:15" ht="26.25">
      <c r="A17" s="18" t="s">
        <v>72</v>
      </c>
      <c r="B17" s="20" t="s">
        <v>75</v>
      </c>
      <c r="C17" s="19"/>
      <c r="D17" s="59"/>
      <c r="E17" s="29" t="str">
        <f t="shared" si="0"/>
        <v/>
      </c>
      <c r="F17" s="29" t="str">
        <f t="shared" si="6"/>
        <v/>
      </c>
      <c r="G17" s="70" t="str">
        <f t="shared" si="1"/>
        <v/>
      </c>
      <c r="H17" s="66"/>
      <c r="I17" s="29" t="str">
        <f t="shared" si="2"/>
        <v/>
      </c>
      <c r="J17" s="29" t="str">
        <f t="shared" si="3"/>
        <v/>
      </c>
      <c r="K17" s="68" t="str">
        <f t="shared" si="7"/>
        <v/>
      </c>
      <c r="L17" s="69"/>
      <c r="M17" s="29" t="str">
        <f t="shared" si="4"/>
        <v/>
      </c>
      <c r="N17" s="29" t="str">
        <f t="shared" si="5"/>
        <v/>
      </c>
      <c r="O17" s="62" t="str">
        <f t="shared" si="8"/>
        <v/>
      </c>
    </row>
    <row r="18" spans="1:15" ht="26.25">
      <c r="A18" s="18" t="s">
        <v>72</v>
      </c>
      <c r="B18" s="20" t="s">
        <v>75</v>
      </c>
      <c r="C18" s="19"/>
      <c r="D18" s="59"/>
      <c r="E18" s="29" t="str">
        <f t="shared" si="0"/>
        <v/>
      </c>
      <c r="F18" s="29" t="str">
        <f t="shared" si="6"/>
        <v/>
      </c>
      <c r="G18" s="68" t="str">
        <f t="shared" si="1"/>
        <v/>
      </c>
      <c r="H18" s="69"/>
      <c r="I18" s="29" t="str">
        <f t="shared" si="2"/>
        <v/>
      </c>
      <c r="J18" s="29" t="str">
        <f t="shared" si="3"/>
        <v/>
      </c>
      <c r="K18" s="68" t="str">
        <f t="shared" si="7"/>
        <v/>
      </c>
      <c r="L18" s="69"/>
      <c r="M18" s="29" t="str">
        <f t="shared" si="4"/>
        <v/>
      </c>
      <c r="N18" s="29" t="str">
        <f t="shared" si="5"/>
        <v/>
      </c>
      <c r="O18" s="62" t="str">
        <f t="shared" si="8"/>
        <v/>
      </c>
    </row>
    <row r="19" spans="1:15" ht="26.25">
      <c r="A19" s="18" t="s">
        <v>72</v>
      </c>
      <c r="B19" s="20" t="s">
        <v>75</v>
      </c>
      <c r="C19" s="19"/>
      <c r="D19" s="59"/>
      <c r="E19" s="29" t="str">
        <f t="shared" si="0"/>
        <v/>
      </c>
      <c r="F19" s="29" t="str">
        <f t="shared" si="6"/>
        <v/>
      </c>
      <c r="G19" s="68" t="str">
        <f t="shared" si="1"/>
        <v/>
      </c>
      <c r="H19" s="69"/>
      <c r="I19" s="29" t="str">
        <f t="shared" si="2"/>
        <v/>
      </c>
      <c r="J19" s="29" t="str">
        <f t="shared" si="3"/>
        <v/>
      </c>
      <c r="K19" s="68" t="str">
        <f t="shared" si="7"/>
        <v/>
      </c>
      <c r="L19" s="69"/>
      <c r="M19" s="29" t="str">
        <f t="shared" si="4"/>
        <v/>
      </c>
      <c r="N19" s="29" t="str">
        <f t="shared" si="5"/>
        <v/>
      </c>
      <c r="O19" s="62" t="str">
        <f t="shared" si="8"/>
        <v/>
      </c>
    </row>
    <row r="20" spans="1:15" ht="26.25">
      <c r="A20" s="18" t="s">
        <v>72</v>
      </c>
      <c r="B20" s="20" t="s">
        <v>75</v>
      </c>
      <c r="C20" s="19"/>
      <c r="D20" s="59"/>
      <c r="E20" s="29" t="str">
        <f t="shared" si="0"/>
        <v/>
      </c>
      <c r="F20" s="29" t="str">
        <f t="shared" si="6"/>
        <v/>
      </c>
      <c r="G20" s="68" t="str">
        <f t="shared" si="1"/>
        <v/>
      </c>
      <c r="H20" s="69"/>
      <c r="I20" s="29" t="str">
        <f t="shared" si="2"/>
        <v/>
      </c>
      <c r="J20" s="29" t="str">
        <f t="shared" si="3"/>
        <v/>
      </c>
      <c r="K20" s="68" t="str">
        <f t="shared" si="7"/>
        <v/>
      </c>
      <c r="L20" s="69"/>
      <c r="M20" s="29" t="str">
        <f t="shared" si="4"/>
        <v/>
      </c>
      <c r="N20" s="29" t="str">
        <f t="shared" si="5"/>
        <v/>
      </c>
      <c r="O20" s="62" t="str">
        <f t="shared" si="8"/>
        <v/>
      </c>
    </row>
    <row r="21" spans="1:15" ht="27" thickBot="1">
      <c r="A21" s="18" t="s">
        <v>72</v>
      </c>
      <c r="B21" s="20" t="s">
        <v>75</v>
      </c>
      <c r="C21" s="19"/>
      <c r="D21" s="60"/>
      <c r="E21" s="29" t="str">
        <f t="shared" si="0"/>
        <v/>
      </c>
      <c r="F21" s="29" t="str">
        <f t="shared" si="6"/>
        <v/>
      </c>
      <c r="G21" s="68" t="str">
        <f t="shared" si="1"/>
        <v/>
      </c>
      <c r="H21" s="74"/>
      <c r="I21" s="29" t="str">
        <f t="shared" si="2"/>
        <v/>
      </c>
      <c r="J21" s="29" t="str">
        <f t="shared" si="3"/>
        <v/>
      </c>
      <c r="K21" s="77" t="str">
        <f t="shared" si="7"/>
        <v/>
      </c>
      <c r="L21" s="67"/>
      <c r="M21" s="29" t="str">
        <f t="shared" si="4"/>
        <v/>
      </c>
      <c r="N21" s="29" t="str">
        <f t="shared" si="5"/>
        <v/>
      </c>
      <c r="O21" s="64" t="str">
        <f t="shared" si="8"/>
        <v/>
      </c>
    </row>
    <row r="22" spans="1:15">
      <c r="A22" s="9"/>
      <c r="B22" s="4"/>
      <c r="C22" s="11"/>
      <c r="D22" s="12"/>
      <c r="E22" s="13"/>
      <c r="F22" s="13"/>
      <c r="G22" s="14"/>
      <c r="H22" s="22"/>
      <c r="I22" s="14"/>
      <c r="J22" s="13"/>
      <c r="K22" s="24"/>
      <c r="L22" s="22"/>
      <c r="M22" s="14"/>
      <c r="N22" s="13"/>
      <c r="O22" s="10"/>
    </row>
    <row r="23" spans="1:15" ht="16.5" thickBot="1">
      <c r="A23" s="8" t="s">
        <v>10</v>
      </c>
      <c r="B23" s="8"/>
      <c r="C23" s="8"/>
      <c r="D23" s="15">
        <f t="shared" ref="D23:O23" si="9">SUM(D15:D21)</f>
        <v>0</v>
      </c>
      <c r="E23" s="151">
        <f t="shared" si="9"/>
        <v>0</v>
      </c>
      <c r="F23" s="36">
        <f t="shared" si="9"/>
        <v>0</v>
      </c>
      <c r="G23" s="21">
        <f t="shared" si="9"/>
        <v>0</v>
      </c>
      <c r="H23" s="21">
        <f t="shared" si="9"/>
        <v>0</v>
      </c>
      <c r="I23" s="151">
        <f t="shared" si="9"/>
        <v>0</v>
      </c>
      <c r="J23" s="36">
        <f t="shared" si="9"/>
        <v>0</v>
      </c>
      <c r="K23" s="21">
        <f t="shared" si="9"/>
        <v>0</v>
      </c>
      <c r="L23" s="21">
        <f t="shared" si="9"/>
        <v>0</v>
      </c>
      <c r="M23" s="151">
        <f t="shared" si="9"/>
        <v>0</v>
      </c>
      <c r="N23" s="36">
        <f t="shared" si="9"/>
        <v>0</v>
      </c>
      <c r="O23" s="25">
        <f t="shared" si="9"/>
        <v>0</v>
      </c>
    </row>
    <row r="24" spans="1:15" ht="16.5" thickTop="1">
      <c r="A24" s="7"/>
      <c r="B24" s="7"/>
      <c r="C24" s="7"/>
      <c r="D24" s="16"/>
      <c r="E24" s="16"/>
      <c r="F24" s="16"/>
      <c r="G24" s="16"/>
      <c r="H24" s="23"/>
      <c r="I24" s="16"/>
      <c r="J24" s="16"/>
      <c r="K24" s="16"/>
      <c r="L24" s="16"/>
      <c r="M24" s="16"/>
      <c r="N24" s="16"/>
      <c r="O24" s="11"/>
    </row>
    <row r="25" spans="1:15">
      <c r="A25" s="17" t="s">
        <v>9</v>
      </c>
      <c r="B25" s="17"/>
      <c r="C25" s="17"/>
      <c r="D25" s="31">
        <f>1-SUM(D15:D21)</f>
        <v>1</v>
      </c>
      <c r="E25" s="32"/>
      <c r="F25" s="32"/>
      <c r="G25" s="32"/>
      <c r="H25" s="33">
        <f>1-SUM(H15:H21)</f>
        <v>1</v>
      </c>
      <c r="I25" s="32"/>
      <c r="J25" s="32"/>
      <c r="K25" s="32"/>
      <c r="L25" s="33">
        <f>1-SUM(L15:L21)</f>
        <v>1</v>
      </c>
      <c r="M25" s="32"/>
      <c r="N25" s="32"/>
      <c r="O25" s="34"/>
    </row>
    <row r="26" spans="1: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/>
    </row>
    <row r="27" spans="1:15">
      <c r="A27" t="s">
        <v>52</v>
      </c>
    </row>
    <row r="28" spans="1:15">
      <c r="A28" t="s">
        <v>59</v>
      </c>
    </row>
    <row r="30" spans="1:15" ht="16.5" thickBot="1">
      <c r="A30" s="46" t="s">
        <v>64</v>
      </c>
      <c r="B30" s="46"/>
      <c r="C30" s="46"/>
      <c r="D30" s="46"/>
      <c r="E30" s="46"/>
      <c r="F30" s="46"/>
      <c r="G30" s="46"/>
    </row>
    <row r="31" spans="1:15" ht="16.5" thickTop="1">
      <c r="A31" s="227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9"/>
    </row>
    <row r="32" spans="1:15">
      <c r="A32" s="230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2"/>
    </row>
    <row r="33" spans="1:16">
      <c r="A33" s="230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2"/>
    </row>
    <row r="34" spans="1:16">
      <c r="A34" s="230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2"/>
    </row>
    <row r="35" spans="1:16" ht="16.5" thickBot="1">
      <c r="A35" s="233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5"/>
    </row>
    <row r="36" spans="1:16" ht="16.5" thickTop="1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</row>
    <row r="37" spans="1:16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</row>
    <row r="38" spans="1:16">
      <c r="A38" s="51" t="s">
        <v>57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6">
      <c r="A39" s="51" t="s">
        <v>58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98"/>
      <c r="M39" s="98"/>
      <c r="N39" s="39"/>
      <c r="O39" s="39"/>
      <c r="P39" s="169"/>
    </row>
    <row r="40" spans="1:16" ht="18">
      <c r="A40" s="44" t="s">
        <v>23</v>
      </c>
      <c r="P40" s="28"/>
    </row>
    <row r="41" spans="1:16">
      <c r="A41" t="s">
        <v>42</v>
      </c>
      <c r="P41" s="28"/>
    </row>
    <row r="42" spans="1:16">
      <c r="P42" s="28"/>
    </row>
    <row r="43" spans="1:16" s="48" customFormat="1" ht="16.5" thickBot="1">
      <c r="A43" s="50" t="s">
        <v>27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P43" s="49"/>
    </row>
    <row r="44" spans="1:16" ht="16.5" thickBot="1">
      <c r="A44" s="199" t="s">
        <v>28</v>
      </c>
      <c r="B44" s="123"/>
      <c r="C44" s="200">
        <v>16441.669999999998</v>
      </c>
      <c r="D44" s="125" t="s">
        <v>98</v>
      </c>
      <c r="E44" s="149"/>
      <c r="F44" s="149"/>
      <c r="G44" s="149"/>
      <c r="H44" s="149"/>
      <c r="I44" s="150"/>
      <c r="P44" s="28"/>
    </row>
    <row r="45" spans="1:16" ht="16.5" thickBot="1">
      <c r="A45" s="28"/>
      <c r="B45" s="28"/>
      <c r="C45" s="28"/>
      <c r="D45" s="28"/>
      <c r="E45" s="28"/>
      <c r="F45" s="28"/>
      <c r="G45" s="28"/>
      <c r="H45" s="28"/>
      <c r="I45" s="126"/>
      <c r="P45" s="28"/>
    </row>
    <row r="46" spans="1:16" ht="16.5" thickBot="1">
      <c r="A46" s="127" t="s">
        <v>13</v>
      </c>
      <c r="B46" s="128"/>
      <c r="C46" s="128"/>
      <c r="D46" s="28"/>
      <c r="E46" s="128"/>
      <c r="F46" s="28"/>
      <c r="G46" s="201" t="str">
        <f>IF(C8=10,(($C$7/$C$8))*($C$10),"")</f>
        <v/>
      </c>
      <c r="H46" s="28"/>
      <c r="I46" s="126"/>
      <c r="J46" s="38"/>
      <c r="K46" s="38"/>
      <c r="L46" s="38"/>
    </row>
    <row r="47" spans="1:16" s="95" customFormat="1">
      <c r="A47" s="202"/>
      <c r="B47" s="203"/>
      <c r="C47" s="204"/>
      <c r="D47" s="205"/>
      <c r="E47" s="204"/>
      <c r="F47" s="204"/>
      <c r="G47" s="204"/>
      <c r="H47" s="204"/>
      <c r="I47" s="206"/>
      <c r="J47" s="207"/>
      <c r="K47" s="207"/>
      <c r="L47" s="207"/>
    </row>
    <row r="48" spans="1:16" s="95" customFormat="1" ht="48" customHeight="1" thickBot="1">
      <c r="A48" s="208" t="s">
        <v>74</v>
      </c>
      <c r="B48" s="208" t="s">
        <v>0</v>
      </c>
      <c r="C48" s="208" t="s">
        <v>14</v>
      </c>
      <c r="D48" s="208" t="s">
        <v>15</v>
      </c>
      <c r="E48" s="208" t="s">
        <v>16</v>
      </c>
      <c r="F48" s="208" t="s">
        <v>19</v>
      </c>
      <c r="G48" s="209" t="s">
        <v>18</v>
      </c>
      <c r="H48" s="208" t="s">
        <v>20</v>
      </c>
      <c r="I48" s="210" t="s">
        <v>21</v>
      </c>
      <c r="J48" s="207"/>
      <c r="K48" s="207"/>
      <c r="L48" s="207"/>
    </row>
    <row r="49" spans="1:12" s="95" customFormat="1" ht="16.5" thickBot="1">
      <c r="A49" s="211"/>
      <c r="B49" s="212">
        <v>0</v>
      </c>
      <c r="C49" s="213">
        <f>+C44</f>
        <v>16441.669999999998</v>
      </c>
      <c r="D49" s="214" t="str">
        <f>IF(G46&gt;C44,G46,"")</f>
        <v/>
      </c>
      <c r="E49" s="214" t="str">
        <f>IF(D49&lt;&gt;"",(B49*D49),"")</f>
        <v/>
      </c>
      <c r="F49" s="215" t="str">
        <f>IF(D49&lt;&gt;"",(B49*C49),"")</f>
        <v/>
      </c>
      <c r="G49" s="216" t="str">
        <f>IF(D49&lt;&gt;"",(F49/D49),"")</f>
        <v/>
      </c>
      <c r="H49" s="214" t="str">
        <f>IF(D49&lt;&gt;"",(E49-F49),"")</f>
        <v/>
      </c>
      <c r="I49" s="217" t="str">
        <f>IF(D49&lt;&gt;"",(H49/D49),"")</f>
        <v/>
      </c>
      <c r="J49" s="207"/>
      <c r="K49" s="207"/>
      <c r="L49" s="207"/>
    </row>
    <row r="50" spans="1:12" s="95" customFormat="1" ht="16.5" thickBot="1">
      <c r="A50" s="218"/>
      <c r="B50" s="212"/>
      <c r="C50" s="213">
        <f>+C44</f>
        <v>16441.669999999998</v>
      </c>
      <c r="D50" s="214" t="str">
        <f>IF(G46&gt;C44,G46,"")</f>
        <v/>
      </c>
      <c r="E50" s="214" t="str">
        <f>IF(D50&lt;&gt;"",(B50*D50),"")</f>
        <v/>
      </c>
      <c r="F50" s="215" t="str">
        <f>IF(D50&lt;&gt;"",(B50*C50),"")</f>
        <v/>
      </c>
      <c r="G50" s="216" t="str">
        <f>IF(D50&lt;&gt;"",(F50/D50),"")</f>
        <v/>
      </c>
      <c r="H50" s="214" t="str">
        <f>IF(D50&lt;&gt;"",(E50-F50),"")</f>
        <v/>
      </c>
      <c r="I50" s="217" t="str">
        <f>IF(D50&lt;&gt;"",(H50/D50),"")</f>
        <v/>
      </c>
      <c r="J50" s="207"/>
      <c r="K50" s="207"/>
      <c r="L50" s="207"/>
    </row>
    <row r="51" spans="1:12" s="95" customFormat="1" ht="16.5" thickBot="1">
      <c r="A51" s="219"/>
      <c r="B51" s="220"/>
      <c r="C51" s="213">
        <f>+C44</f>
        <v>16441.669999999998</v>
      </c>
      <c r="D51" s="221" t="str">
        <f>IF(G46&gt;C44,G46,"")</f>
        <v/>
      </c>
      <c r="E51" s="221" t="str">
        <f>IF(D51&lt;&gt;"",(B51*D51),"")</f>
        <v/>
      </c>
      <c r="F51" s="222" t="str">
        <f>IF(D51&lt;&gt;"",(B51*C51),"")</f>
        <v/>
      </c>
      <c r="G51" s="223" t="str">
        <f>IF(D51&lt;&gt;"",(F51/D51),"")</f>
        <v/>
      </c>
      <c r="H51" s="221" t="str">
        <f>IF(D51&lt;&gt;"",(E51-F51),"")</f>
        <v/>
      </c>
      <c r="I51" s="224" t="str">
        <f>IF(D51&lt;&gt;"",(H51/D51),"")</f>
        <v/>
      </c>
      <c r="J51" s="207"/>
      <c r="K51" s="207"/>
      <c r="L51" s="207"/>
    </row>
    <row r="52" spans="1:12" s="39" customFormat="1" ht="16.5" customHeight="1">
      <c r="A52" s="130"/>
      <c r="B52" s="131"/>
      <c r="C52" s="132"/>
      <c r="D52" s="129"/>
      <c r="E52" s="133"/>
      <c r="F52" s="134"/>
      <c r="G52" s="134"/>
      <c r="H52" s="135"/>
      <c r="I52" s="136"/>
      <c r="J52" s="40"/>
      <c r="K52" s="40"/>
      <c r="L52" s="40"/>
    </row>
    <row r="53" spans="1:12" ht="16.5" thickBot="1">
      <c r="A53" s="137"/>
      <c r="B53" s="138"/>
      <c r="C53" s="139"/>
      <c r="D53" s="140"/>
      <c r="E53" s="141"/>
      <c r="F53" s="142"/>
      <c r="G53" s="142"/>
      <c r="H53" s="143"/>
      <c r="I53" s="144"/>
      <c r="J53" s="27"/>
      <c r="K53" s="27"/>
      <c r="L53" s="27"/>
    </row>
    <row r="54" spans="1:12" ht="16.5" thickBot="1">
      <c r="A54" s="127" t="s">
        <v>17</v>
      </c>
      <c r="B54" s="145"/>
      <c r="C54" s="145"/>
      <c r="D54" s="146"/>
      <c r="E54" s="145"/>
      <c r="F54" s="147"/>
      <c r="G54" s="201" t="str">
        <f>IF(C8=9,(($C$7/$C$8))*($C$10),"")</f>
        <v/>
      </c>
      <c r="H54" s="145"/>
      <c r="I54" s="148"/>
      <c r="J54" s="38"/>
      <c r="K54" s="38"/>
      <c r="L54" s="38"/>
    </row>
    <row r="55" spans="1:12" s="95" customFormat="1">
      <c r="A55" s="202"/>
      <c r="B55" s="203"/>
      <c r="C55" s="204"/>
      <c r="D55" s="205"/>
      <c r="E55" s="204"/>
      <c r="F55" s="204"/>
      <c r="G55" s="204"/>
      <c r="H55" s="204"/>
      <c r="I55" s="206"/>
      <c r="J55" s="207"/>
      <c r="K55" s="207"/>
      <c r="L55" s="207"/>
    </row>
    <row r="56" spans="1:12" s="95" customFormat="1" ht="48" customHeight="1" thickBot="1">
      <c r="A56" s="208" t="s">
        <v>74</v>
      </c>
      <c r="B56" s="208" t="s">
        <v>0</v>
      </c>
      <c r="C56" s="208" t="s">
        <v>14</v>
      </c>
      <c r="D56" s="208" t="s">
        <v>15</v>
      </c>
      <c r="E56" s="208" t="s">
        <v>16</v>
      </c>
      <c r="F56" s="208" t="s">
        <v>19</v>
      </c>
      <c r="G56" s="209" t="s">
        <v>18</v>
      </c>
      <c r="H56" s="208" t="s">
        <v>20</v>
      </c>
      <c r="I56" s="210" t="s">
        <v>21</v>
      </c>
      <c r="J56" s="207"/>
      <c r="K56" s="207"/>
      <c r="L56" s="207"/>
    </row>
    <row r="57" spans="1:12" s="95" customFormat="1" ht="16.5" thickBot="1">
      <c r="A57" s="211"/>
      <c r="B57" s="212">
        <v>0</v>
      </c>
      <c r="C57" s="213">
        <f>C44</f>
        <v>16441.669999999998</v>
      </c>
      <c r="D57" s="214" t="str">
        <f>IF(G54&gt;C44,G54,"")</f>
        <v/>
      </c>
      <c r="E57" s="214" t="str">
        <f>IF(D57&lt;&gt;"",(B57*D57),"")</f>
        <v/>
      </c>
      <c r="F57" s="215" t="str">
        <f>IF(D57&lt;&gt;"",(B57*C57),"")</f>
        <v/>
      </c>
      <c r="G57" s="216" t="str">
        <f>IF(D57&lt;&gt;"",(F57/D57),"")</f>
        <v/>
      </c>
      <c r="H57" s="214" t="str">
        <f>IF(D57&lt;&gt;"",(E57-F57),"")</f>
        <v/>
      </c>
      <c r="I57" s="217" t="str">
        <f>IF(D57&lt;&gt;"",(H57/D57),"")</f>
        <v/>
      </c>
      <c r="J57" s="207"/>
      <c r="K57" s="207"/>
      <c r="L57" s="207"/>
    </row>
    <row r="58" spans="1:12" s="95" customFormat="1" ht="16.5" thickBot="1">
      <c r="A58" s="218"/>
      <c r="B58" s="212"/>
      <c r="C58" s="213">
        <f>+C44</f>
        <v>16441.669999999998</v>
      </c>
      <c r="D58" s="214" t="str">
        <f>IF(G54&gt;C44,G54,"")</f>
        <v/>
      </c>
      <c r="E58" s="214" t="str">
        <f>IF(D58&lt;&gt;"",(B58*D58),"")</f>
        <v/>
      </c>
      <c r="F58" s="215" t="str">
        <f>IF(D58&lt;&gt;"",(B58*C58),"")</f>
        <v/>
      </c>
      <c r="G58" s="216" t="str">
        <f>IF(D58&lt;&gt;"",(F58/D58),"")</f>
        <v/>
      </c>
      <c r="H58" s="214" t="str">
        <f>IF(D58&lt;&gt;"",(E58-F58),"")</f>
        <v/>
      </c>
      <c r="I58" s="217" t="str">
        <f>IF(D58&lt;&gt;"",(H58/D58),"")</f>
        <v/>
      </c>
      <c r="J58" s="207"/>
      <c r="K58" s="207"/>
      <c r="L58" s="207"/>
    </row>
    <row r="59" spans="1:12" s="95" customFormat="1" ht="16.5" thickBot="1">
      <c r="A59" s="219"/>
      <c r="B59" s="220"/>
      <c r="C59" s="213">
        <f>+C44</f>
        <v>16441.669999999998</v>
      </c>
      <c r="D59" s="221" t="str">
        <f>IF(G54&gt;C44,G54,"")</f>
        <v/>
      </c>
      <c r="E59" s="221" t="str">
        <f>IF(D59&lt;&gt;"",(B59*D59),"")</f>
        <v/>
      </c>
      <c r="F59" s="222" t="str">
        <f>IF(D59&lt;&gt;"",(B59*C59),"")</f>
        <v/>
      </c>
      <c r="G59" s="223" t="str">
        <f>IF(D59&lt;&gt;"",(F59/D59),"")</f>
        <v/>
      </c>
      <c r="H59" s="221" t="str">
        <f>IF(D59&lt;&gt;"",(E59-F59),"")</f>
        <v/>
      </c>
      <c r="I59" s="224" t="str">
        <f>IF(D59&lt;&gt;"",(H59/D59),"")</f>
        <v/>
      </c>
      <c r="J59" s="207"/>
      <c r="K59" s="207"/>
      <c r="L59" s="207"/>
    </row>
  </sheetData>
  <mergeCells count="8">
    <mergeCell ref="A31:M35"/>
    <mergeCell ref="L13:O13"/>
    <mergeCell ref="A1:H1"/>
    <mergeCell ref="C6:E6"/>
    <mergeCell ref="A8:B8"/>
    <mergeCell ref="D13:G13"/>
    <mergeCell ref="H13:K13"/>
    <mergeCell ref="F8:G8"/>
  </mergeCells>
  <dataValidations count="3">
    <dataValidation type="list" allowBlank="1" showInputMessage="1" showErrorMessage="1" sqref="C8" xr:uid="{00000000-0002-0000-0100-000000000000}">
      <formula1>"9, 10"</formula1>
    </dataValidation>
    <dataValidation type="list" allowBlank="1" showInputMessage="1" showErrorMessage="1" sqref="A15:A21" xr:uid="{00000000-0002-0000-0100-000001000000}">
      <formula1>"FD500 Sponsored Grants &amp; Contracts, FD100 General Operating, FD120 Cost Sharing"</formula1>
    </dataValidation>
    <dataValidation type="list" allowBlank="1" showDropDown="1" showInputMessage="1" showErrorMessage="1" sqref="B15:B21" xr:uid="{00000000-0002-0000-0100-000002000000}">
      <formula1>"50400 Faculty Summer Salary"</formula1>
    </dataValidation>
  </dataValidations>
  <printOptions horizontalCentered="1"/>
  <pageMargins left="0.45" right="0.95" top="0.5" bottom="0.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39966"/>
  </sheetPr>
  <dimension ref="A1:O40"/>
  <sheetViews>
    <sheetView workbookViewId="0">
      <selection activeCell="D9" sqref="D9"/>
    </sheetView>
  </sheetViews>
  <sheetFormatPr defaultRowHeight="15.75"/>
  <cols>
    <col min="1" max="1" width="22" customWidth="1"/>
    <col min="2" max="2" width="10.75" customWidth="1"/>
    <col min="3" max="3" width="13.25" customWidth="1"/>
    <col min="5" max="5" width="11.125" customWidth="1"/>
    <col min="6" max="6" width="11.375" customWidth="1"/>
    <col min="7" max="7" width="10.375" customWidth="1"/>
    <col min="9" max="9" width="11" customWidth="1"/>
    <col min="10" max="10" width="11.125" customWidth="1"/>
    <col min="11" max="11" width="10.25" customWidth="1"/>
    <col min="13" max="13" width="10.875" customWidth="1"/>
    <col min="14" max="14" width="11" customWidth="1"/>
    <col min="15" max="15" width="10.25" customWidth="1"/>
  </cols>
  <sheetData>
    <row r="1" spans="1:15" ht="26.25">
      <c r="A1" s="239" t="s">
        <v>34</v>
      </c>
      <c r="B1" s="240"/>
      <c r="C1" s="240"/>
      <c r="D1" s="240"/>
      <c r="E1" s="240"/>
      <c r="F1" s="240"/>
      <c r="G1" s="240"/>
      <c r="H1" s="240"/>
      <c r="I1" s="191">
        <f ca="1">TODAY()</f>
        <v>43983</v>
      </c>
      <c r="K1" s="91"/>
      <c r="L1" s="91"/>
      <c r="M1" s="85"/>
      <c r="N1" s="85"/>
      <c r="O1" s="85"/>
    </row>
    <row r="2" spans="1:15" ht="18">
      <c r="A2" s="44" t="s">
        <v>22</v>
      </c>
      <c r="B2" s="45"/>
      <c r="C2" s="45"/>
      <c r="D2" s="45"/>
      <c r="E2" s="45"/>
      <c r="F2" s="45"/>
      <c r="G2" s="45"/>
      <c r="H2" s="45"/>
      <c r="I2" s="45" t="s">
        <v>35</v>
      </c>
      <c r="K2" s="45"/>
      <c r="L2" s="45"/>
      <c r="M2" s="45"/>
      <c r="N2" s="45"/>
      <c r="O2" s="45"/>
    </row>
    <row r="3" spans="1:15">
      <c r="A3" s="53" t="s">
        <v>83</v>
      </c>
      <c r="B3" s="54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1"/>
      <c r="O3" s="1"/>
    </row>
    <row r="4" spans="1:15">
      <c r="A4" s="56" t="s">
        <v>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2"/>
      <c r="O4" s="2"/>
    </row>
    <row r="5" spans="1:15" ht="16.5" thickBot="1">
      <c r="A5" s="3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4" customHeight="1" thickTop="1" thickBot="1">
      <c r="A6" s="43" t="s">
        <v>5</v>
      </c>
      <c r="B6" s="2"/>
      <c r="C6" s="241"/>
      <c r="D6" s="242"/>
      <c r="E6" s="248"/>
      <c r="F6" s="178" t="s">
        <v>50</v>
      </c>
      <c r="G6" s="81" t="str">
        <f>IF(C7&lt;&gt;"",(($C$7/$C$8)+(C$9/$F$7))*($C$10),"")</f>
        <v/>
      </c>
      <c r="H6" s="196"/>
      <c r="I6" s="2"/>
      <c r="J6" s="2"/>
      <c r="K6" s="2"/>
      <c r="L6" s="2"/>
      <c r="M6" s="2"/>
      <c r="N6" s="2"/>
      <c r="O6" s="2"/>
    </row>
    <row r="7" spans="1:15" ht="17.25" thickTop="1" thickBot="1">
      <c r="A7" s="3" t="s">
        <v>6</v>
      </c>
      <c r="B7" s="1"/>
      <c r="C7" s="84"/>
      <c r="D7" s="4"/>
      <c r="F7" s="79">
        <v>12</v>
      </c>
      <c r="G7" s="80"/>
      <c r="H7" s="197"/>
      <c r="I7" s="2"/>
      <c r="J7" s="2"/>
      <c r="K7" s="2"/>
      <c r="L7" s="88"/>
      <c r="M7" s="1"/>
      <c r="N7" s="1"/>
      <c r="O7" s="1"/>
    </row>
    <row r="8" spans="1:15" ht="17.25" thickTop="1" thickBot="1">
      <c r="A8" s="244" t="s">
        <v>7</v>
      </c>
      <c r="B8" s="245"/>
      <c r="C8" s="82"/>
      <c r="D8" s="4"/>
      <c r="F8" s="246" t="s">
        <v>8</v>
      </c>
      <c r="G8" s="251"/>
      <c r="H8" s="198"/>
      <c r="I8" s="2"/>
      <c r="J8" s="2"/>
      <c r="K8" s="2"/>
      <c r="L8" s="89"/>
      <c r="M8" s="1"/>
      <c r="N8" s="1"/>
      <c r="O8" s="1"/>
    </row>
    <row r="9" spans="1:15" ht="17.25" thickTop="1" thickBot="1">
      <c r="A9" s="3" t="s">
        <v>65</v>
      </c>
      <c r="B9" s="1"/>
      <c r="C9" s="174"/>
      <c r="D9" s="4"/>
      <c r="I9" s="2"/>
      <c r="J9" s="2"/>
      <c r="K9" s="2"/>
      <c r="L9" s="88"/>
      <c r="M9" s="1"/>
      <c r="N9" s="1"/>
      <c r="O9" s="1"/>
    </row>
    <row r="10" spans="1:15" ht="18" customHeight="1" thickTop="1" thickBot="1">
      <c r="A10" s="41" t="s">
        <v>2</v>
      </c>
      <c r="B10" s="1"/>
      <c r="C10" s="175">
        <v>1</v>
      </c>
      <c r="D10" s="170" t="s">
        <v>49</v>
      </c>
      <c r="E10" s="170"/>
      <c r="F10" s="170"/>
      <c r="G10" s="170"/>
      <c r="H10" s="170"/>
      <c r="I10" s="170"/>
      <c r="J10" s="1"/>
      <c r="K10" s="1"/>
      <c r="L10" s="88"/>
      <c r="M10" s="1"/>
      <c r="N10" s="1"/>
      <c r="O10" s="1"/>
    </row>
    <row r="11" spans="1:15" s="173" customFormat="1" ht="30" customHeight="1" thickBot="1">
      <c r="A11" s="252" t="s">
        <v>61</v>
      </c>
      <c r="B11" s="253"/>
      <c r="C11" s="176"/>
      <c r="D11" s="171" t="s">
        <v>66</v>
      </c>
      <c r="E11" s="171"/>
      <c r="F11" s="171"/>
      <c r="G11" s="171"/>
      <c r="H11" s="171"/>
      <c r="I11" s="171"/>
      <c r="J11" s="166"/>
      <c r="K11" s="166"/>
      <c r="L11" s="172"/>
      <c r="M11" s="166"/>
      <c r="N11" s="166"/>
      <c r="O11" s="166"/>
    </row>
    <row r="12" spans="1:15" ht="30" customHeight="1" thickBot="1">
      <c r="A12" s="252" t="s">
        <v>62</v>
      </c>
      <c r="B12" s="253"/>
      <c r="C12" s="177"/>
      <c r="D12" s="170"/>
      <c r="E12" s="170"/>
      <c r="F12" s="170"/>
      <c r="G12" s="170"/>
      <c r="H12" s="170"/>
      <c r="I12" s="170"/>
      <c r="J12" s="1"/>
      <c r="K12" s="1"/>
      <c r="L12" s="88"/>
      <c r="M12" s="1"/>
      <c r="N12" s="1"/>
      <c r="O12" s="1"/>
    </row>
    <row r="13" spans="1:15">
      <c r="A13" s="41" t="s">
        <v>68</v>
      </c>
      <c r="B13" s="1"/>
      <c r="C13" s="4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61" t="s">
        <v>81</v>
      </c>
      <c r="B14" s="161"/>
      <c r="C14" s="161"/>
      <c r="D14" s="161"/>
      <c r="E14" s="161"/>
      <c r="F14" s="161"/>
      <c r="G14" s="161"/>
      <c r="H14" s="161"/>
      <c r="I14" s="167"/>
      <c r="J14" s="167"/>
      <c r="K14" s="166"/>
      <c r="L14" s="166"/>
      <c r="M14" s="166"/>
      <c r="N14" s="1"/>
      <c r="O14" s="1"/>
    </row>
    <row r="15" spans="1:15" ht="16.5" thickBot="1">
      <c r="A15" s="7"/>
      <c r="B15" s="4"/>
      <c r="C15" s="4"/>
      <c r="D15" s="237" t="s">
        <v>26</v>
      </c>
      <c r="E15" s="238"/>
      <c r="F15" s="238"/>
      <c r="G15" s="243"/>
      <c r="H15" s="237" t="s">
        <v>24</v>
      </c>
      <c r="I15" s="238"/>
      <c r="J15" s="238"/>
      <c r="K15" s="238"/>
      <c r="L15" s="237" t="s">
        <v>25</v>
      </c>
      <c r="M15" s="238"/>
      <c r="N15" s="238"/>
      <c r="O15" s="238"/>
    </row>
    <row r="16" spans="1:15" ht="60.75" thickBot="1">
      <c r="A16" s="152" t="s">
        <v>3</v>
      </c>
      <c r="B16" s="152" t="s">
        <v>76</v>
      </c>
      <c r="C16" s="35" t="s">
        <v>74</v>
      </c>
      <c r="D16" s="61" t="s">
        <v>0</v>
      </c>
      <c r="E16" s="26" t="s">
        <v>11</v>
      </c>
      <c r="F16" s="26" t="s">
        <v>12</v>
      </c>
      <c r="G16" s="72" t="s">
        <v>1</v>
      </c>
      <c r="H16" s="73" t="s">
        <v>0</v>
      </c>
      <c r="I16" s="26" t="s">
        <v>11</v>
      </c>
      <c r="J16" s="26" t="s">
        <v>12</v>
      </c>
      <c r="K16" s="75" t="s">
        <v>1</v>
      </c>
      <c r="L16" s="65" t="s">
        <v>0</v>
      </c>
      <c r="M16" s="26" t="s">
        <v>11</v>
      </c>
      <c r="N16" s="26" t="s">
        <v>12</v>
      </c>
      <c r="O16" s="63" t="s">
        <v>1</v>
      </c>
    </row>
    <row r="17" spans="1:15" ht="26.25">
      <c r="A17" s="18" t="s">
        <v>72</v>
      </c>
      <c r="B17" s="20" t="s">
        <v>75</v>
      </c>
      <c r="C17" s="19"/>
      <c r="D17" s="58"/>
      <c r="E17" s="29" t="str">
        <f>IF(D17&lt;&gt;"",(D17*($C$7/$C$8))/($C$10),"")</f>
        <v/>
      </c>
      <c r="F17" s="29" t="str">
        <f>IF(D17&lt;&gt;"",(D17*($C$7/$C$8)),"")</f>
        <v/>
      </c>
      <c r="G17" s="68" t="str">
        <f t="shared" ref="G17:G23" si="0">IF(D17&lt;&gt;"",D17/(1-D$29),"")</f>
        <v/>
      </c>
      <c r="H17" s="71"/>
      <c r="I17" s="29" t="str">
        <f t="shared" ref="I17:I23" si="1">IF(H17&lt;&gt;"",(H17*($C$7/$C$8))/($C$10),"")</f>
        <v/>
      </c>
      <c r="J17" s="29" t="str">
        <f>IF(H17&lt;&gt;"",(H17*($C$7/$C$8)),"")</f>
        <v/>
      </c>
      <c r="K17" s="76" t="str">
        <f>IF(H17&lt;&gt;"",H17/(1-H$29),"")</f>
        <v/>
      </c>
      <c r="L17" s="71"/>
      <c r="M17" s="29" t="str">
        <f>IF(L17&lt;&gt;"",(L17*($C$7/$C$8))/($C$10),"")</f>
        <v/>
      </c>
      <c r="N17" s="29" t="str">
        <f>IF(L17&lt;&gt;"",(L17*($C$7/$C$8)),"")</f>
        <v/>
      </c>
      <c r="O17" s="62" t="str">
        <f>IF(L17&lt;&gt;"",L17/(1-L$29),"")</f>
        <v/>
      </c>
    </row>
    <row r="18" spans="1:15" ht="26.25">
      <c r="A18" s="18" t="s">
        <v>72</v>
      </c>
      <c r="B18" s="20" t="s">
        <v>75</v>
      </c>
      <c r="C18" s="19"/>
      <c r="D18" s="59"/>
      <c r="E18" s="29" t="str">
        <f t="shared" ref="E18:E23" si="2">IF(D18&lt;&gt;"",(D18*($C$7/$C$8))/($C$10),"")</f>
        <v/>
      </c>
      <c r="F18" s="29" t="str">
        <f t="shared" ref="F18:F23" si="3">IF(D18&lt;&gt;"",(D18*($C$7/$C$8)),"")</f>
        <v/>
      </c>
      <c r="G18" s="68" t="str">
        <f t="shared" si="0"/>
        <v/>
      </c>
      <c r="H18" s="69"/>
      <c r="I18" s="29" t="str">
        <f t="shared" si="1"/>
        <v/>
      </c>
      <c r="J18" s="29" t="str">
        <f t="shared" ref="J18:J23" si="4">IF(H18&lt;&gt;"",(H18*($C$7/$C$8)),"")</f>
        <v/>
      </c>
      <c r="K18" s="68" t="str">
        <f t="shared" ref="K18:K23" si="5">IF(H18&lt;&gt;"",H18/(1-H$29),"")</f>
        <v/>
      </c>
      <c r="L18" s="69"/>
      <c r="M18" s="29" t="str">
        <f t="shared" ref="M18:M23" si="6">IF(L18&lt;&gt;"",(L18*($C$7/$C$8))/($C$10),"")</f>
        <v/>
      </c>
      <c r="N18" s="29" t="str">
        <f t="shared" ref="N18:N23" si="7">IF(L18&lt;&gt;"",(L18*($C$7/$C$8)),"")</f>
        <v/>
      </c>
      <c r="O18" s="62" t="str">
        <f t="shared" ref="O18:O23" si="8">IF(L18&lt;&gt;"",L18/(1-L$29),"")</f>
        <v/>
      </c>
    </row>
    <row r="19" spans="1:15" ht="26.25">
      <c r="A19" s="18" t="s">
        <v>72</v>
      </c>
      <c r="B19" s="20" t="s">
        <v>75</v>
      </c>
      <c r="C19" s="19"/>
      <c r="D19" s="59"/>
      <c r="E19" s="29" t="str">
        <f t="shared" si="2"/>
        <v/>
      </c>
      <c r="F19" s="29" t="str">
        <f t="shared" si="3"/>
        <v/>
      </c>
      <c r="G19" s="70" t="str">
        <f t="shared" si="0"/>
        <v/>
      </c>
      <c r="H19" s="66"/>
      <c r="I19" s="29" t="str">
        <f t="shared" si="1"/>
        <v/>
      </c>
      <c r="J19" s="29" t="str">
        <f t="shared" si="4"/>
        <v/>
      </c>
      <c r="K19" s="68" t="str">
        <f t="shared" si="5"/>
        <v/>
      </c>
      <c r="L19" s="69"/>
      <c r="M19" s="29" t="str">
        <f t="shared" si="6"/>
        <v/>
      </c>
      <c r="N19" s="29" t="str">
        <f t="shared" si="7"/>
        <v/>
      </c>
      <c r="O19" s="62" t="str">
        <f t="shared" si="8"/>
        <v/>
      </c>
    </row>
    <row r="20" spans="1:15" ht="26.25">
      <c r="A20" s="18" t="s">
        <v>72</v>
      </c>
      <c r="B20" s="20" t="s">
        <v>75</v>
      </c>
      <c r="C20" s="19"/>
      <c r="D20" s="59"/>
      <c r="E20" s="29" t="str">
        <f t="shared" si="2"/>
        <v/>
      </c>
      <c r="F20" s="29" t="str">
        <f t="shared" si="3"/>
        <v/>
      </c>
      <c r="G20" s="68" t="str">
        <f t="shared" si="0"/>
        <v/>
      </c>
      <c r="H20" s="69"/>
      <c r="I20" s="29" t="str">
        <f t="shared" si="1"/>
        <v/>
      </c>
      <c r="J20" s="29" t="str">
        <f t="shared" si="4"/>
        <v/>
      </c>
      <c r="K20" s="68" t="str">
        <f t="shared" si="5"/>
        <v/>
      </c>
      <c r="L20" s="69"/>
      <c r="M20" s="29" t="str">
        <f t="shared" si="6"/>
        <v/>
      </c>
      <c r="N20" s="29" t="str">
        <f t="shared" si="7"/>
        <v/>
      </c>
      <c r="O20" s="62" t="str">
        <f t="shared" si="8"/>
        <v/>
      </c>
    </row>
    <row r="21" spans="1:15" ht="26.25">
      <c r="A21" s="18" t="s">
        <v>72</v>
      </c>
      <c r="B21" s="20" t="s">
        <v>75</v>
      </c>
      <c r="C21" s="19"/>
      <c r="D21" s="59"/>
      <c r="E21" s="29" t="str">
        <f t="shared" si="2"/>
        <v/>
      </c>
      <c r="F21" s="29" t="str">
        <f t="shared" si="3"/>
        <v/>
      </c>
      <c r="G21" s="68" t="str">
        <f t="shared" si="0"/>
        <v/>
      </c>
      <c r="H21" s="69"/>
      <c r="I21" s="29" t="str">
        <f t="shared" si="1"/>
        <v/>
      </c>
      <c r="J21" s="29" t="str">
        <f t="shared" si="4"/>
        <v/>
      </c>
      <c r="K21" s="68" t="str">
        <f t="shared" si="5"/>
        <v/>
      </c>
      <c r="L21" s="69"/>
      <c r="M21" s="29" t="str">
        <f t="shared" si="6"/>
        <v/>
      </c>
      <c r="N21" s="29" t="str">
        <f t="shared" si="7"/>
        <v/>
      </c>
      <c r="O21" s="62" t="str">
        <f t="shared" si="8"/>
        <v/>
      </c>
    </row>
    <row r="22" spans="1:15" ht="26.25">
      <c r="A22" s="18" t="s">
        <v>72</v>
      </c>
      <c r="B22" s="20" t="s">
        <v>75</v>
      </c>
      <c r="C22" s="19"/>
      <c r="D22" s="59"/>
      <c r="E22" s="29" t="str">
        <f t="shared" si="2"/>
        <v/>
      </c>
      <c r="F22" s="29" t="str">
        <f t="shared" si="3"/>
        <v/>
      </c>
      <c r="G22" s="68" t="str">
        <f t="shared" si="0"/>
        <v/>
      </c>
      <c r="H22" s="69"/>
      <c r="I22" s="29" t="str">
        <f t="shared" si="1"/>
        <v/>
      </c>
      <c r="J22" s="29" t="str">
        <f t="shared" si="4"/>
        <v/>
      </c>
      <c r="K22" s="68" t="str">
        <f t="shared" si="5"/>
        <v/>
      </c>
      <c r="L22" s="69"/>
      <c r="M22" s="29" t="str">
        <f t="shared" si="6"/>
        <v/>
      </c>
      <c r="N22" s="29" t="str">
        <f t="shared" si="7"/>
        <v/>
      </c>
      <c r="O22" s="62" t="str">
        <f t="shared" si="8"/>
        <v/>
      </c>
    </row>
    <row r="23" spans="1:15" ht="27" thickBot="1">
      <c r="A23" s="18" t="s">
        <v>72</v>
      </c>
      <c r="B23" s="20" t="s">
        <v>75</v>
      </c>
      <c r="C23" s="19"/>
      <c r="D23" s="60"/>
      <c r="E23" s="29" t="str">
        <f t="shared" si="2"/>
        <v/>
      </c>
      <c r="F23" s="29" t="str">
        <f t="shared" si="3"/>
        <v/>
      </c>
      <c r="G23" s="68" t="str">
        <f t="shared" si="0"/>
        <v/>
      </c>
      <c r="H23" s="74"/>
      <c r="I23" s="29" t="str">
        <f t="shared" si="1"/>
        <v/>
      </c>
      <c r="J23" s="29" t="str">
        <f t="shared" si="4"/>
        <v/>
      </c>
      <c r="K23" s="77" t="str">
        <f t="shared" si="5"/>
        <v/>
      </c>
      <c r="L23" s="67"/>
      <c r="M23" s="29" t="str">
        <f t="shared" si="6"/>
        <v/>
      </c>
      <c r="N23" s="29" t="str">
        <f t="shared" si="7"/>
        <v/>
      </c>
      <c r="O23" s="64" t="str">
        <f t="shared" si="8"/>
        <v/>
      </c>
    </row>
    <row r="24" spans="1:15">
      <c r="A24" s="9"/>
      <c r="B24" s="4"/>
      <c r="C24" s="11"/>
      <c r="D24" s="12"/>
      <c r="E24" s="13"/>
      <c r="F24" s="13"/>
      <c r="G24" s="14"/>
      <c r="H24" s="22"/>
      <c r="I24" s="14"/>
      <c r="J24" s="13"/>
      <c r="K24" s="24"/>
      <c r="L24" s="22"/>
      <c r="M24" s="14"/>
      <c r="N24" s="13"/>
      <c r="O24" s="10"/>
    </row>
    <row r="25" spans="1:15" ht="16.5" thickBot="1">
      <c r="A25" s="8" t="s">
        <v>10</v>
      </c>
      <c r="B25" s="8"/>
      <c r="C25" s="8"/>
      <c r="D25" s="15">
        <f>SUM(D17:D24)</f>
        <v>0</v>
      </c>
      <c r="E25" s="151">
        <f t="shared" ref="E25:O25" si="9">SUM(E17:E23)</f>
        <v>0</v>
      </c>
      <c r="F25" s="36">
        <f t="shared" si="9"/>
        <v>0</v>
      </c>
      <c r="G25" s="21">
        <f t="shared" si="9"/>
        <v>0</v>
      </c>
      <c r="H25" s="21">
        <f t="shared" si="9"/>
        <v>0</v>
      </c>
      <c r="I25" s="151">
        <f t="shared" si="9"/>
        <v>0</v>
      </c>
      <c r="J25" s="36">
        <f t="shared" si="9"/>
        <v>0</v>
      </c>
      <c r="K25" s="21">
        <f t="shared" si="9"/>
        <v>0</v>
      </c>
      <c r="L25" s="21">
        <f t="shared" si="9"/>
        <v>0</v>
      </c>
      <c r="M25" s="151">
        <f t="shared" si="9"/>
        <v>0</v>
      </c>
      <c r="N25" s="36">
        <f t="shared" si="9"/>
        <v>0</v>
      </c>
      <c r="O25" s="25">
        <f t="shared" si="9"/>
        <v>0</v>
      </c>
    </row>
    <row r="26" spans="1:15" ht="16.5" thickTop="1">
      <c r="A26" s="7"/>
      <c r="B26" s="7"/>
      <c r="C26" s="7"/>
      <c r="D26" s="16"/>
      <c r="E26" s="16"/>
      <c r="F26" s="16"/>
      <c r="G26" s="16"/>
      <c r="H26" s="23"/>
      <c r="I26" s="16"/>
      <c r="J26" s="16"/>
      <c r="K26" s="16"/>
      <c r="L26" s="16"/>
      <c r="M26" s="16"/>
      <c r="N26" s="16"/>
      <c r="O26" s="11"/>
    </row>
    <row r="27" spans="1:15">
      <c r="A27" s="8" t="s">
        <v>60</v>
      </c>
      <c r="B27" s="8"/>
      <c r="C27" s="8"/>
      <c r="D27" s="180"/>
      <c r="E27" s="16"/>
      <c r="F27" s="16"/>
      <c r="G27" s="16"/>
      <c r="H27" s="182">
        <f>+C11</f>
        <v>0</v>
      </c>
      <c r="I27" s="16"/>
      <c r="J27" s="16"/>
      <c r="K27" s="16"/>
      <c r="L27" s="182">
        <f>+C12</f>
        <v>0</v>
      </c>
      <c r="M27" s="16"/>
      <c r="N27" s="16"/>
      <c r="O27" s="11"/>
    </row>
    <row r="28" spans="1:15" ht="35.1" customHeight="1" thickBot="1">
      <c r="A28" s="254" t="s">
        <v>67</v>
      </c>
      <c r="B28" s="254"/>
      <c r="C28" s="254"/>
      <c r="D28" s="21">
        <f>+D25+D27</f>
        <v>0</v>
      </c>
      <c r="E28" s="16"/>
      <c r="F28" s="16"/>
      <c r="G28" s="16"/>
      <c r="H28" s="184">
        <f>+H25+H27</f>
        <v>0</v>
      </c>
      <c r="I28" s="16"/>
      <c r="J28" s="16"/>
      <c r="K28" s="16"/>
      <c r="L28" s="21">
        <f>+L25+L27</f>
        <v>0</v>
      </c>
      <c r="M28" s="16"/>
      <c r="N28" s="16"/>
      <c r="O28" s="11"/>
    </row>
    <row r="29" spans="1:15" ht="30" customHeight="1" thickTop="1">
      <c r="A29" s="236" t="s">
        <v>63</v>
      </c>
      <c r="B29" s="236"/>
      <c r="C29" s="236"/>
      <c r="D29" s="181">
        <f>1-+D25</f>
        <v>1</v>
      </c>
      <c r="E29" s="32"/>
      <c r="F29" s="32"/>
      <c r="G29" s="32"/>
      <c r="H29" s="183">
        <f>1-+H25</f>
        <v>1</v>
      </c>
      <c r="I29" s="32"/>
      <c r="J29" s="32"/>
      <c r="K29" s="32"/>
      <c r="L29" s="181">
        <f>1-+L25</f>
        <v>1</v>
      </c>
      <c r="M29" s="32"/>
      <c r="N29" s="32"/>
      <c r="O29" s="34"/>
    </row>
    <row r="30" spans="1:15" ht="30" customHeight="1">
      <c r="A30" s="187"/>
      <c r="B30" s="187"/>
      <c r="C30" s="187"/>
      <c r="D30" s="181"/>
      <c r="E30" s="32"/>
      <c r="F30" s="32"/>
      <c r="G30" s="32"/>
      <c r="H30" s="183"/>
      <c r="I30" s="32"/>
      <c r="J30" s="32"/>
      <c r="K30" s="32"/>
      <c r="L30" s="181"/>
      <c r="M30" s="32"/>
      <c r="N30" s="32"/>
      <c r="O30" s="34"/>
    </row>
    <row r="31" spans="1:15">
      <c r="A31" t="s">
        <v>52</v>
      </c>
    </row>
    <row r="32" spans="1:15">
      <c r="A32" t="s">
        <v>43</v>
      </c>
    </row>
    <row r="34" spans="1:13" ht="16.5" thickBot="1">
      <c r="A34" s="46" t="s">
        <v>64</v>
      </c>
      <c r="B34" s="46"/>
      <c r="C34" s="46"/>
      <c r="D34" s="46"/>
      <c r="E34" s="46"/>
      <c r="F34" s="46"/>
      <c r="G34" s="46"/>
    </row>
    <row r="35" spans="1:13" ht="16.5" thickTop="1">
      <c r="A35" s="227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9"/>
    </row>
    <row r="36" spans="1:13">
      <c r="A36" s="230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2"/>
    </row>
    <row r="37" spans="1:13">
      <c r="A37" s="230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2"/>
    </row>
    <row r="38" spans="1:13">
      <c r="A38" s="230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2"/>
    </row>
    <row r="39" spans="1:13" ht="16.5" thickBot="1">
      <c r="A39" s="233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5"/>
    </row>
    <row r="40" spans="1:13" ht="16.5" thickTop="1"/>
  </sheetData>
  <mergeCells count="12">
    <mergeCell ref="L15:O15"/>
    <mergeCell ref="A11:B11"/>
    <mergeCell ref="A12:B12"/>
    <mergeCell ref="A29:C29"/>
    <mergeCell ref="A35:M39"/>
    <mergeCell ref="A28:C28"/>
    <mergeCell ref="A1:H1"/>
    <mergeCell ref="C6:E6"/>
    <mergeCell ref="A8:B8"/>
    <mergeCell ref="D15:G15"/>
    <mergeCell ref="H15:K15"/>
    <mergeCell ref="F8:G8"/>
  </mergeCells>
  <dataValidations count="3">
    <dataValidation type="list" allowBlank="1" showInputMessage="1" showErrorMessage="1" sqref="C8" xr:uid="{00000000-0002-0000-0200-000000000000}">
      <formula1>"9, 10"</formula1>
    </dataValidation>
    <dataValidation type="list" allowBlank="1" showInputMessage="1" showErrorMessage="1" sqref="A17:A23" xr:uid="{00000000-0002-0000-0200-000001000000}">
      <formula1>"FD500 Sponsored Grants &amp; Contracts, FD100 General Operating, FD120 Cost Sharing"</formula1>
    </dataValidation>
    <dataValidation type="list" allowBlank="1" showDropDown="1" showInputMessage="1" showErrorMessage="1" sqref="B17:B23" xr:uid="{00000000-0002-0000-0200-000002000000}">
      <formula1>"50400 Faculty Summer Salary"</formula1>
    </dataValidation>
  </dataValidations>
  <pageMargins left="0.7" right="0.7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3300"/>
  </sheetPr>
  <dimension ref="A1:P59"/>
  <sheetViews>
    <sheetView topLeftCell="A46" workbookViewId="0">
      <selection activeCell="C46" sqref="C46"/>
    </sheetView>
  </sheetViews>
  <sheetFormatPr defaultRowHeight="15.75"/>
  <cols>
    <col min="1" max="1" width="22" customWidth="1"/>
    <col min="2" max="2" width="11.375" customWidth="1"/>
    <col min="3" max="3" width="13.25" customWidth="1"/>
    <col min="4" max="4" width="10" customWidth="1"/>
    <col min="5" max="6" width="11" customWidth="1"/>
    <col min="7" max="7" width="10.625" customWidth="1"/>
    <col min="9" max="10" width="11" customWidth="1"/>
    <col min="11" max="11" width="9.75" customWidth="1"/>
    <col min="13" max="14" width="11" customWidth="1"/>
    <col min="15" max="15" width="10.375" customWidth="1"/>
  </cols>
  <sheetData>
    <row r="1" spans="1:15" ht="26.25">
      <c r="A1" s="239" t="s">
        <v>34</v>
      </c>
      <c r="B1" s="240"/>
      <c r="C1" s="240"/>
      <c r="D1" s="240"/>
      <c r="E1" s="240"/>
      <c r="F1" s="240"/>
      <c r="G1" s="240"/>
      <c r="H1" s="240"/>
      <c r="I1" s="191">
        <f ca="1">TODAY()</f>
        <v>43983</v>
      </c>
      <c r="K1" s="91"/>
      <c r="L1" s="91"/>
      <c r="M1" s="85"/>
      <c r="N1" s="85"/>
      <c r="O1" s="85"/>
    </row>
    <row r="2" spans="1:15" ht="18">
      <c r="A2" s="44" t="s">
        <v>22</v>
      </c>
      <c r="B2" s="45"/>
      <c r="C2" s="45"/>
      <c r="D2" s="45"/>
      <c r="E2" s="45"/>
      <c r="F2" s="45"/>
      <c r="G2" s="45"/>
      <c r="H2" s="45"/>
      <c r="I2" s="45" t="s">
        <v>35</v>
      </c>
      <c r="K2" s="45"/>
      <c r="L2" s="45"/>
      <c r="M2" s="45"/>
      <c r="N2" s="45"/>
      <c r="O2" s="45"/>
    </row>
    <row r="3" spans="1:15">
      <c r="A3" s="53" t="s">
        <v>83</v>
      </c>
      <c r="B3" s="54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1"/>
      <c r="O3" s="1"/>
    </row>
    <row r="4" spans="1:15">
      <c r="A4" s="56" t="s">
        <v>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2"/>
      <c r="O4" s="2"/>
    </row>
    <row r="5" spans="1:15" ht="16.5" thickBot="1">
      <c r="A5" s="3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4" thickTop="1" thickBot="1">
      <c r="A6" s="43" t="s">
        <v>5</v>
      </c>
      <c r="B6" s="2"/>
      <c r="C6" s="241"/>
      <c r="D6" s="242"/>
      <c r="E6" s="248"/>
      <c r="F6" s="178" t="s">
        <v>50</v>
      </c>
      <c r="G6" s="185" t="str">
        <f>IF(C7&lt;&gt;"",(($C$7/$C$8)+(C$9/$F$7))*($C$10),"")</f>
        <v/>
      </c>
      <c r="H6" s="189"/>
      <c r="I6" s="2"/>
      <c r="J6" s="2"/>
      <c r="K6" s="2"/>
      <c r="L6" s="2"/>
      <c r="M6" s="2"/>
      <c r="N6" s="2"/>
      <c r="O6" s="2"/>
    </row>
    <row r="7" spans="1:15" ht="17.25" thickTop="1" thickBot="1">
      <c r="A7" s="3" t="s">
        <v>6</v>
      </c>
      <c r="B7" s="1"/>
      <c r="C7" s="84"/>
      <c r="D7" s="4"/>
      <c r="F7" s="79">
        <v>12</v>
      </c>
      <c r="G7" s="186"/>
      <c r="H7" s="88"/>
      <c r="I7" s="2"/>
      <c r="J7" s="2"/>
      <c r="K7" s="2"/>
      <c r="L7" s="88"/>
      <c r="M7" s="1"/>
      <c r="N7" s="1"/>
      <c r="O7" s="1"/>
    </row>
    <row r="8" spans="1:15" ht="17.25" thickTop="1" thickBot="1">
      <c r="A8" s="244" t="s">
        <v>7</v>
      </c>
      <c r="B8" s="245"/>
      <c r="C8" s="82"/>
      <c r="D8" s="4"/>
      <c r="F8" s="246" t="s">
        <v>8</v>
      </c>
      <c r="G8" s="247"/>
      <c r="H8" s="190"/>
      <c r="I8" s="2"/>
      <c r="J8" s="2"/>
      <c r="K8" s="2"/>
      <c r="L8" s="89"/>
      <c r="M8" s="1"/>
      <c r="N8" s="1"/>
      <c r="O8" s="1"/>
    </row>
    <row r="9" spans="1:15" ht="17.25" thickTop="1" thickBot="1">
      <c r="A9" s="3" t="s">
        <v>65</v>
      </c>
      <c r="B9" s="1"/>
      <c r="C9" s="174"/>
      <c r="D9" s="4"/>
      <c r="I9" s="2"/>
      <c r="J9" s="2"/>
      <c r="K9" s="2"/>
      <c r="L9" s="88"/>
      <c r="M9" s="1"/>
      <c r="N9" s="1"/>
      <c r="O9" s="1"/>
    </row>
    <row r="10" spans="1:15" ht="17.25" thickTop="1" thickBot="1">
      <c r="A10" s="41" t="s">
        <v>2</v>
      </c>
      <c r="B10" s="1"/>
      <c r="C10" s="175">
        <v>1</v>
      </c>
      <c r="D10" s="170" t="s">
        <v>49</v>
      </c>
      <c r="E10" s="170"/>
      <c r="F10" s="170"/>
      <c r="G10" s="170"/>
      <c r="H10" s="170"/>
      <c r="I10" s="170"/>
      <c r="J10" s="1"/>
      <c r="K10" s="1"/>
      <c r="L10" s="88"/>
      <c r="M10" s="1"/>
      <c r="N10" s="1"/>
      <c r="O10" s="1"/>
    </row>
    <row r="11" spans="1:15" ht="30" customHeight="1" thickBot="1">
      <c r="A11" s="252" t="s">
        <v>61</v>
      </c>
      <c r="B11" s="253"/>
      <c r="C11" s="176"/>
      <c r="D11" s="171" t="s">
        <v>71</v>
      </c>
      <c r="E11" s="171"/>
      <c r="F11" s="171"/>
      <c r="G11" s="171"/>
      <c r="H11" s="171"/>
      <c r="I11" s="171"/>
      <c r="J11" s="166"/>
      <c r="K11" s="166"/>
      <c r="L11" s="172"/>
      <c r="M11" s="166"/>
      <c r="N11" s="166"/>
      <c r="O11" s="166"/>
    </row>
    <row r="12" spans="1:15" ht="30" customHeight="1" thickBot="1">
      <c r="A12" s="252" t="s">
        <v>62</v>
      </c>
      <c r="B12" s="253"/>
      <c r="C12" s="177"/>
      <c r="D12" s="170"/>
      <c r="E12" s="170"/>
      <c r="F12" s="170"/>
      <c r="G12" s="170"/>
      <c r="H12" s="170"/>
      <c r="I12" s="170"/>
      <c r="J12" s="1"/>
      <c r="K12" s="1"/>
      <c r="L12" s="88"/>
      <c r="M12" s="1"/>
      <c r="N12" s="1"/>
      <c r="O12" s="1"/>
    </row>
    <row r="13" spans="1:15">
      <c r="A13" s="41" t="s">
        <v>70</v>
      </c>
      <c r="B13" s="1"/>
      <c r="C13" s="4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61" t="s">
        <v>81</v>
      </c>
      <c r="B14" s="161"/>
      <c r="C14" s="161"/>
      <c r="D14" s="161"/>
      <c r="E14" s="161"/>
      <c r="F14" s="161"/>
      <c r="G14" s="161"/>
      <c r="H14" s="161"/>
      <c r="I14" s="167"/>
      <c r="J14" s="167"/>
      <c r="K14" s="166"/>
      <c r="L14" s="166"/>
      <c r="M14" s="166"/>
      <c r="N14" s="1"/>
      <c r="O14" s="1"/>
    </row>
    <row r="15" spans="1:15" ht="16.5" thickBot="1">
      <c r="A15" s="7"/>
      <c r="B15" s="4"/>
      <c r="C15" s="4"/>
      <c r="D15" s="237" t="s">
        <v>26</v>
      </c>
      <c r="E15" s="238"/>
      <c r="F15" s="238"/>
      <c r="G15" s="243"/>
      <c r="H15" s="237" t="s">
        <v>24</v>
      </c>
      <c r="I15" s="238"/>
      <c r="J15" s="238"/>
      <c r="K15" s="238"/>
      <c r="L15" s="237" t="s">
        <v>25</v>
      </c>
      <c r="M15" s="238"/>
      <c r="N15" s="238"/>
      <c r="O15" s="238"/>
    </row>
    <row r="16" spans="1:15" ht="60.75" thickBot="1">
      <c r="A16" s="152" t="s">
        <v>3</v>
      </c>
      <c r="B16" s="152" t="s">
        <v>76</v>
      </c>
      <c r="C16" s="35" t="s">
        <v>74</v>
      </c>
      <c r="D16" s="61" t="s">
        <v>0</v>
      </c>
      <c r="E16" s="26" t="s">
        <v>11</v>
      </c>
      <c r="F16" s="26" t="s">
        <v>12</v>
      </c>
      <c r="G16" s="72" t="s">
        <v>1</v>
      </c>
      <c r="H16" s="73" t="s">
        <v>0</v>
      </c>
      <c r="I16" s="26" t="s">
        <v>11</v>
      </c>
      <c r="J16" s="26" t="s">
        <v>12</v>
      </c>
      <c r="K16" s="75" t="s">
        <v>1</v>
      </c>
      <c r="L16" s="65" t="s">
        <v>0</v>
      </c>
      <c r="M16" s="26" t="s">
        <v>11</v>
      </c>
      <c r="N16" s="26" t="s">
        <v>12</v>
      </c>
      <c r="O16" s="63" t="s">
        <v>1</v>
      </c>
    </row>
    <row r="17" spans="1:15" ht="26.25">
      <c r="A17" s="18" t="s">
        <v>72</v>
      </c>
      <c r="B17" s="20" t="s">
        <v>75</v>
      </c>
      <c r="C17" s="19"/>
      <c r="D17" s="58"/>
      <c r="E17" s="29" t="str">
        <f>IF(D17&lt;&gt;"",(D17*($C$7/$C$8))/($C$10),"")</f>
        <v/>
      </c>
      <c r="F17" s="29" t="str">
        <f>IF(D17&lt;&gt;"",(D17*($C$7/$C$8)),"")</f>
        <v/>
      </c>
      <c r="G17" s="68" t="str">
        <f t="shared" ref="G17:G23" si="0">IF(D17&lt;&gt;"",D17/(1-D$29),"")</f>
        <v/>
      </c>
      <c r="H17" s="71"/>
      <c r="I17" s="29" t="str">
        <f t="shared" ref="I17:I23" si="1">IF(H17&lt;&gt;"",(H17*($C$7/$C$8))/($C$10),"")</f>
        <v/>
      </c>
      <c r="J17" s="29" t="str">
        <f>IF(H17&lt;&gt;"",(H17*($C$7/$C$8)),"")</f>
        <v/>
      </c>
      <c r="K17" s="76" t="str">
        <f>IF(H17&lt;&gt;"",H17/(1-H$29),"")</f>
        <v/>
      </c>
      <c r="L17" s="71"/>
      <c r="M17" s="29" t="str">
        <f>IF(L17&lt;&gt;"",(L17*($C$7/$C$8))/($C$10),"")</f>
        <v/>
      </c>
      <c r="N17" s="29" t="str">
        <f>IF(L17&lt;&gt;"",(L17*($C$7/$C$8)),"")</f>
        <v/>
      </c>
      <c r="O17" s="62" t="str">
        <f>IF(L17&lt;&gt;"",L17/(1-L$29),"")</f>
        <v/>
      </c>
    </row>
    <row r="18" spans="1:15" ht="26.25">
      <c r="A18" s="18" t="s">
        <v>72</v>
      </c>
      <c r="B18" s="20" t="s">
        <v>75</v>
      </c>
      <c r="C18" s="19"/>
      <c r="D18" s="59"/>
      <c r="E18" s="29" t="str">
        <f t="shared" ref="E18:E23" si="2">IF(D18&lt;&gt;"",(D18*($C$7/$C$8))/($C$10),"")</f>
        <v/>
      </c>
      <c r="F18" s="29" t="str">
        <f t="shared" ref="F18:F23" si="3">IF(D18&lt;&gt;"",(D18*($C$7/$C$8)),"")</f>
        <v/>
      </c>
      <c r="G18" s="68" t="str">
        <f t="shared" si="0"/>
        <v/>
      </c>
      <c r="H18" s="69"/>
      <c r="I18" s="29" t="str">
        <f t="shared" si="1"/>
        <v/>
      </c>
      <c r="J18" s="29" t="str">
        <f t="shared" ref="J18:J23" si="4">IF(H18&lt;&gt;"",(H18*($C$7/$C$8)),"")</f>
        <v/>
      </c>
      <c r="K18" s="68" t="str">
        <f t="shared" ref="K18:K23" si="5">IF(H18&lt;&gt;"",H18/(1-H$29),"")</f>
        <v/>
      </c>
      <c r="L18" s="69"/>
      <c r="M18" s="29" t="str">
        <f t="shared" ref="M18:M23" si="6">IF(L18&lt;&gt;"",(L18*($C$7/$C$8))/($C$10),"")</f>
        <v/>
      </c>
      <c r="N18" s="29" t="str">
        <f t="shared" ref="N18:N23" si="7">IF(L18&lt;&gt;"",(L18*($C$7/$C$8)),"")</f>
        <v/>
      </c>
      <c r="O18" s="62" t="str">
        <f t="shared" ref="O18:O23" si="8">IF(L18&lt;&gt;"",L18/(1-L$29),"")</f>
        <v/>
      </c>
    </row>
    <row r="19" spans="1:15" ht="26.25">
      <c r="A19" s="18" t="s">
        <v>72</v>
      </c>
      <c r="B19" s="20" t="s">
        <v>75</v>
      </c>
      <c r="C19" s="19"/>
      <c r="D19" s="59"/>
      <c r="E19" s="29" t="str">
        <f t="shared" si="2"/>
        <v/>
      </c>
      <c r="F19" s="29" t="str">
        <f t="shared" si="3"/>
        <v/>
      </c>
      <c r="G19" s="70" t="str">
        <f t="shared" si="0"/>
        <v/>
      </c>
      <c r="H19" s="66"/>
      <c r="I19" s="29" t="str">
        <f t="shared" si="1"/>
        <v/>
      </c>
      <c r="J19" s="29" t="str">
        <f t="shared" si="4"/>
        <v/>
      </c>
      <c r="K19" s="68" t="str">
        <f t="shared" si="5"/>
        <v/>
      </c>
      <c r="L19" s="69"/>
      <c r="M19" s="29" t="str">
        <f t="shared" si="6"/>
        <v/>
      </c>
      <c r="N19" s="29" t="str">
        <f t="shared" si="7"/>
        <v/>
      </c>
      <c r="O19" s="62" t="str">
        <f t="shared" si="8"/>
        <v/>
      </c>
    </row>
    <row r="20" spans="1:15" ht="26.25">
      <c r="A20" s="18" t="s">
        <v>72</v>
      </c>
      <c r="B20" s="20" t="s">
        <v>75</v>
      </c>
      <c r="C20" s="19"/>
      <c r="D20" s="59"/>
      <c r="E20" s="29" t="str">
        <f t="shared" si="2"/>
        <v/>
      </c>
      <c r="F20" s="29" t="str">
        <f t="shared" si="3"/>
        <v/>
      </c>
      <c r="G20" s="68" t="str">
        <f t="shared" si="0"/>
        <v/>
      </c>
      <c r="H20" s="69"/>
      <c r="I20" s="29" t="str">
        <f t="shared" si="1"/>
        <v/>
      </c>
      <c r="J20" s="29" t="str">
        <f t="shared" si="4"/>
        <v/>
      </c>
      <c r="K20" s="68" t="str">
        <f t="shared" si="5"/>
        <v/>
      </c>
      <c r="L20" s="69"/>
      <c r="M20" s="29" t="str">
        <f t="shared" si="6"/>
        <v/>
      </c>
      <c r="N20" s="29" t="str">
        <f t="shared" si="7"/>
        <v/>
      </c>
      <c r="O20" s="62" t="str">
        <f t="shared" si="8"/>
        <v/>
      </c>
    </row>
    <row r="21" spans="1:15" ht="26.25">
      <c r="A21" s="18" t="s">
        <v>72</v>
      </c>
      <c r="B21" s="20" t="s">
        <v>75</v>
      </c>
      <c r="C21" s="19"/>
      <c r="D21" s="59"/>
      <c r="E21" s="29" t="str">
        <f t="shared" si="2"/>
        <v/>
      </c>
      <c r="F21" s="29" t="str">
        <f t="shared" si="3"/>
        <v/>
      </c>
      <c r="G21" s="68" t="str">
        <f t="shared" si="0"/>
        <v/>
      </c>
      <c r="H21" s="69"/>
      <c r="I21" s="29" t="str">
        <f t="shared" si="1"/>
        <v/>
      </c>
      <c r="J21" s="29" t="str">
        <f t="shared" si="4"/>
        <v/>
      </c>
      <c r="K21" s="68" t="str">
        <f t="shared" si="5"/>
        <v/>
      </c>
      <c r="L21" s="69"/>
      <c r="M21" s="29" t="str">
        <f t="shared" si="6"/>
        <v/>
      </c>
      <c r="N21" s="29" t="str">
        <f t="shared" si="7"/>
        <v/>
      </c>
      <c r="O21" s="62" t="str">
        <f t="shared" si="8"/>
        <v/>
      </c>
    </row>
    <row r="22" spans="1:15" ht="26.25">
      <c r="A22" s="18" t="s">
        <v>72</v>
      </c>
      <c r="B22" s="20" t="s">
        <v>75</v>
      </c>
      <c r="C22" s="19"/>
      <c r="D22" s="59"/>
      <c r="E22" s="29" t="str">
        <f t="shared" si="2"/>
        <v/>
      </c>
      <c r="F22" s="29" t="str">
        <f t="shared" si="3"/>
        <v/>
      </c>
      <c r="G22" s="68" t="str">
        <f t="shared" si="0"/>
        <v/>
      </c>
      <c r="H22" s="69"/>
      <c r="I22" s="29" t="str">
        <f t="shared" si="1"/>
        <v/>
      </c>
      <c r="J22" s="29" t="str">
        <f t="shared" si="4"/>
        <v/>
      </c>
      <c r="K22" s="68" t="str">
        <f t="shared" si="5"/>
        <v/>
      </c>
      <c r="L22" s="69"/>
      <c r="M22" s="29" t="str">
        <f t="shared" si="6"/>
        <v/>
      </c>
      <c r="N22" s="29" t="str">
        <f t="shared" si="7"/>
        <v/>
      </c>
      <c r="O22" s="62" t="str">
        <f t="shared" si="8"/>
        <v/>
      </c>
    </row>
    <row r="23" spans="1:15" ht="27" thickBot="1">
      <c r="A23" s="18" t="s">
        <v>72</v>
      </c>
      <c r="B23" s="20" t="s">
        <v>75</v>
      </c>
      <c r="C23" s="19"/>
      <c r="D23" s="60"/>
      <c r="E23" s="29" t="str">
        <f t="shared" si="2"/>
        <v/>
      </c>
      <c r="F23" s="29" t="str">
        <f t="shared" si="3"/>
        <v/>
      </c>
      <c r="G23" s="68" t="str">
        <f t="shared" si="0"/>
        <v/>
      </c>
      <c r="H23" s="74"/>
      <c r="I23" s="29" t="str">
        <f t="shared" si="1"/>
        <v/>
      </c>
      <c r="J23" s="29" t="str">
        <f t="shared" si="4"/>
        <v/>
      </c>
      <c r="K23" s="77" t="str">
        <f t="shared" si="5"/>
        <v/>
      </c>
      <c r="L23" s="67"/>
      <c r="M23" s="29" t="str">
        <f t="shared" si="6"/>
        <v/>
      </c>
      <c r="N23" s="29" t="str">
        <f t="shared" si="7"/>
        <v/>
      </c>
      <c r="O23" s="64" t="str">
        <f t="shared" si="8"/>
        <v/>
      </c>
    </row>
    <row r="24" spans="1:15">
      <c r="A24" s="9"/>
      <c r="B24" s="4"/>
      <c r="C24" s="11"/>
      <c r="D24" s="12"/>
      <c r="E24" s="13"/>
      <c r="F24" s="13"/>
      <c r="G24" s="14"/>
      <c r="H24" s="22"/>
      <c r="I24" s="14"/>
      <c r="J24" s="13"/>
      <c r="K24" s="24"/>
      <c r="L24" s="22"/>
      <c r="M24" s="14"/>
      <c r="N24" s="13"/>
      <c r="O24" s="10"/>
    </row>
    <row r="25" spans="1:15" ht="16.5" thickBot="1">
      <c r="A25" s="8" t="s">
        <v>10</v>
      </c>
      <c r="B25" s="8"/>
      <c r="C25" s="8"/>
      <c r="D25" s="15">
        <f>SUM(D17:D24)</f>
        <v>0</v>
      </c>
      <c r="E25" s="151">
        <f t="shared" ref="E25:O25" si="9">SUM(E17:E23)</f>
        <v>0</v>
      </c>
      <c r="F25" s="36">
        <f t="shared" si="9"/>
        <v>0</v>
      </c>
      <c r="G25" s="21">
        <f t="shared" si="9"/>
        <v>0</v>
      </c>
      <c r="H25" s="21">
        <f t="shared" si="9"/>
        <v>0</v>
      </c>
      <c r="I25" s="151">
        <f t="shared" si="9"/>
        <v>0</v>
      </c>
      <c r="J25" s="36">
        <f t="shared" si="9"/>
        <v>0</v>
      </c>
      <c r="K25" s="21">
        <f t="shared" si="9"/>
        <v>0</v>
      </c>
      <c r="L25" s="21">
        <f t="shared" si="9"/>
        <v>0</v>
      </c>
      <c r="M25" s="151">
        <f t="shared" si="9"/>
        <v>0</v>
      </c>
      <c r="N25" s="36">
        <f t="shared" si="9"/>
        <v>0</v>
      </c>
      <c r="O25" s="25">
        <f t="shared" si="9"/>
        <v>0</v>
      </c>
    </row>
    <row r="26" spans="1:15" ht="16.5" thickTop="1">
      <c r="A26" s="7"/>
      <c r="B26" s="7"/>
      <c r="C26" s="7"/>
      <c r="D26" s="16"/>
      <c r="E26" s="16"/>
      <c r="F26" s="16"/>
      <c r="G26" s="16"/>
      <c r="H26" s="23"/>
      <c r="I26" s="16"/>
      <c r="J26" s="16"/>
      <c r="K26" s="16"/>
      <c r="L26" s="16"/>
      <c r="M26" s="16"/>
      <c r="N26" s="16"/>
      <c r="O26" s="11"/>
    </row>
    <row r="27" spans="1:15">
      <c r="A27" s="8" t="s">
        <v>60</v>
      </c>
      <c r="B27" s="8"/>
      <c r="C27" s="8"/>
      <c r="D27" s="180"/>
      <c r="E27" s="16"/>
      <c r="F27" s="16"/>
      <c r="G27" s="16"/>
      <c r="H27" s="180">
        <f>+G11</f>
        <v>0</v>
      </c>
      <c r="I27" s="16"/>
      <c r="J27" s="16"/>
      <c r="K27" s="16"/>
      <c r="L27" s="180">
        <f>+C12</f>
        <v>0</v>
      </c>
      <c r="M27" s="16"/>
      <c r="N27" s="16"/>
      <c r="O27" s="11"/>
    </row>
    <row r="28" spans="1:15" ht="35.1" customHeight="1" thickBot="1">
      <c r="A28" s="254" t="s">
        <v>67</v>
      </c>
      <c r="B28" s="254"/>
      <c r="C28" s="254"/>
      <c r="D28" s="21">
        <f>+D25+D27</f>
        <v>0</v>
      </c>
      <c r="E28" s="16"/>
      <c r="F28" s="16"/>
      <c r="G28" s="16"/>
      <c r="H28" s="184">
        <f>+H25+H27</f>
        <v>0</v>
      </c>
      <c r="I28" s="16"/>
      <c r="J28" s="16"/>
      <c r="K28" s="16"/>
      <c r="L28" s="21">
        <f>+L25+L27</f>
        <v>0</v>
      </c>
      <c r="M28" s="16"/>
      <c r="N28" s="16"/>
      <c r="O28" s="11"/>
    </row>
    <row r="29" spans="1:15" ht="30" customHeight="1" thickTop="1">
      <c r="A29" s="255" t="s">
        <v>63</v>
      </c>
      <c r="B29" s="255"/>
      <c r="C29" s="255"/>
      <c r="D29" s="181">
        <f>1-+D25</f>
        <v>1</v>
      </c>
      <c r="E29" s="32"/>
      <c r="F29" s="32"/>
      <c r="G29" s="32"/>
      <c r="H29" s="183">
        <f>1-+H25</f>
        <v>1</v>
      </c>
      <c r="I29" s="32"/>
      <c r="J29" s="32"/>
      <c r="K29" s="32"/>
      <c r="L29" s="181">
        <f>1-+L25</f>
        <v>1</v>
      </c>
      <c r="M29" s="32"/>
      <c r="N29" s="32"/>
      <c r="O29" s="34"/>
    </row>
    <row r="30" spans="1:15">
      <c r="A30" s="187"/>
      <c r="B30" s="187"/>
      <c r="C30" s="187"/>
      <c r="D30" s="181"/>
      <c r="E30" s="32"/>
      <c r="F30" s="32"/>
      <c r="G30" s="32"/>
      <c r="H30" s="183"/>
      <c r="I30" s="32"/>
      <c r="J30" s="32"/>
      <c r="K30" s="32"/>
      <c r="L30" s="181"/>
      <c r="M30" s="32"/>
      <c r="N30" s="32"/>
      <c r="O30" s="34"/>
    </row>
    <row r="31" spans="1:15">
      <c r="A31" t="s">
        <v>52</v>
      </c>
    </row>
    <row r="32" spans="1:15">
      <c r="A32" t="s">
        <v>43</v>
      </c>
    </row>
    <row r="34" spans="1:16" ht="16.5" thickBot="1">
      <c r="A34" s="46" t="s">
        <v>64</v>
      </c>
      <c r="B34" s="46"/>
      <c r="C34" s="46"/>
      <c r="D34" s="46"/>
      <c r="E34" s="46"/>
      <c r="F34" s="46"/>
      <c r="G34" s="46"/>
    </row>
    <row r="35" spans="1:16" ht="16.5" thickTop="1">
      <c r="A35" s="227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9"/>
    </row>
    <row r="36" spans="1:16">
      <c r="A36" s="230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2"/>
    </row>
    <row r="37" spans="1:16" ht="16.5" thickBot="1">
      <c r="A37" s="233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5"/>
    </row>
    <row r="38" spans="1:16" ht="16.5" thickTop="1"/>
    <row r="39" spans="1:16">
      <c r="A39" s="51" t="s">
        <v>57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6">
      <c r="A40" s="51" t="s">
        <v>58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98"/>
      <c r="M40" s="98"/>
      <c r="N40" s="39"/>
      <c r="O40" s="39"/>
      <c r="P40" s="169"/>
    </row>
    <row r="41" spans="1:16" ht="18">
      <c r="A41" s="44" t="s">
        <v>23</v>
      </c>
      <c r="P41" s="28"/>
    </row>
    <row r="42" spans="1:16">
      <c r="A42" t="s">
        <v>42</v>
      </c>
      <c r="P42" s="28"/>
    </row>
    <row r="43" spans="1:16">
      <c r="P43" s="28"/>
    </row>
    <row r="44" spans="1:16" s="48" customFormat="1" ht="16.5" thickBot="1">
      <c r="A44" s="50" t="s">
        <v>27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P44" s="49"/>
    </row>
    <row r="45" spans="1:16" ht="16.5" thickBot="1">
      <c r="A45" s="199" t="s">
        <v>28</v>
      </c>
      <c r="B45" s="123"/>
      <c r="C45" s="200">
        <v>16441.669999999998</v>
      </c>
      <c r="D45" s="125" t="s">
        <v>98</v>
      </c>
      <c r="E45" s="149"/>
      <c r="F45" s="149"/>
      <c r="G45" s="149"/>
      <c r="H45" s="149"/>
      <c r="I45" s="150"/>
      <c r="P45" s="28"/>
    </row>
    <row r="46" spans="1:16" ht="16.5" thickBot="1">
      <c r="A46" s="28"/>
      <c r="B46" s="28"/>
      <c r="C46" s="28"/>
      <c r="D46" s="28"/>
      <c r="E46" s="28"/>
      <c r="F46" s="28"/>
      <c r="G46" s="28"/>
      <c r="H46" s="28"/>
      <c r="I46" s="126"/>
      <c r="P46" s="28"/>
    </row>
    <row r="47" spans="1:16" ht="16.5" thickBot="1">
      <c r="A47" s="127" t="s">
        <v>13</v>
      </c>
      <c r="B47" s="128"/>
      <c r="C47" s="128"/>
      <c r="D47" s="28"/>
      <c r="E47" s="128"/>
      <c r="F47" s="28"/>
      <c r="G47" s="201" t="str">
        <f>IF(C8=10,(($C$7/$C$8))*($C$10),"")</f>
        <v/>
      </c>
      <c r="H47" s="28"/>
      <c r="I47" s="126"/>
      <c r="J47" s="38"/>
      <c r="K47" s="38"/>
      <c r="L47" s="38"/>
    </row>
    <row r="48" spans="1:16" s="95" customFormat="1">
      <c r="A48" s="202"/>
      <c r="B48" s="203"/>
      <c r="C48" s="204"/>
      <c r="D48" s="205"/>
      <c r="E48" s="204"/>
      <c r="F48" s="204"/>
      <c r="G48" s="204"/>
      <c r="H48" s="204"/>
      <c r="I48" s="206"/>
      <c r="J48" s="207"/>
      <c r="K48" s="207"/>
      <c r="L48" s="207"/>
    </row>
    <row r="49" spans="1:12" s="95" customFormat="1" ht="48" customHeight="1" thickBot="1">
      <c r="A49" s="208" t="s">
        <v>74</v>
      </c>
      <c r="B49" s="208" t="s">
        <v>0</v>
      </c>
      <c r="C49" s="208" t="s">
        <v>14</v>
      </c>
      <c r="D49" s="208" t="s">
        <v>15</v>
      </c>
      <c r="E49" s="208" t="s">
        <v>16</v>
      </c>
      <c r="F49" s="208" t="s">
        <v>19</v>
      </c>
      <c r="G49" s="209" t="s">
        <v>18</v>
      </c>
      <c r="H49" s="208" t="s">
        <v>20</v>
      </c>
      <c r="I49" s="210" t="s">
        <v>21</v>
      </c>
      <c r="J49" s="207"/>
      <c r="K49" s="207"/>
      <c r="L49" s="207"/>
    </row>
    <row r="50" spans="1:12" s="95" customFormat="1" ht="16.5" thickBot="1">
      <c r="A50" s="211"/>
      <c r="B50" s="212">
        <v>0</v>
      </c>
      <c r="C50" s="213">
        <f>+C45</f>
        <v>16441.669999999998</v>
      </c>
      <c r="D50" s="214" t="str">
        <f>IF(G47&gt;C45,G47,"")</f>
        <v/>
      </c>
      <c r="E50" s="214" t="str">
        <f>IF(D50&lt;&gt;"",(B50*D50),"")</f>
        <v/>
      </c>
      <c r="F50" s="215" t="str">
        <f>IF(D50&lt;&gt;"",(B50*C50),"")</f>
        <v/>
      </c>
      <c r="G50" s="216" t="str">
        <f>IF(D50&lt;&gt;"",(F50/D50),"")</f>
        <v/>
      </c>
      <c r="H50" s="214" t="str">
        <f>IF(D50&lt;&gt;"",(E50-F50),"")</f>
        <v/>
      </c>
      <c r="I50" s="217" t="str">
        <f>IF(D50&lt;&gt;"",(H50/D50),"")</f>
        <v/>
      </c>
      <c r="J50" s="207"/>
      <c r="K50" s="207"/>
      <c r="L50" s="207"/>
    </row>
    <row r="51" spans="1:12" s="95" customFormat="1" ht="16.5" thickBot="1">
      <c r="A51" s="218"/>
      <c r="B51" s="212"/>
      <c r="C51" s="213">
        <f>+C45</f>
        <v>16441.669999999998</v>
      </c>
      <c r="D51" s="214" t="str">
        <f>IF(G47&gt;C45,G47,"")</f>
        <v/>
      </c>
      <c r="E51" s="214" t="str">
        <f>IF(D51&lt;&gt;"",(B51*D51),"")</f>
        <v/>
      </c>
      <c r="F51" s="215" t="str">
        <f>IF(D51&lt;&gt;"",(B51*C51),"")</f>
        <v/>
      </c>
      <c r="G51" s="216" t="str">
        <f>IF(D51&lt;&gt;"",(F51/D51),"")</f>
        <v/>
      </c>
      <c r="H51" s="214" t="str">
        <f>IF(D51&lt;&gt;"",(E51-F51),"")</f>
        <v/>
      </c>
      <c r="I51" s="217" t="str">
        <f>IF(D51&lt;&gt;"",(H51/D51),"")</f>
        <v/>
      </c>
      <c r="J51" s="207"/>
      <c r="K51" s="207"/>
      <c r="L51" s="207"/>
    </row>
    <row r="52" spans="1:12" s="95" customFormat="1" ht="16.5" thickBot="1">
      <c r="A52" s="219"/>
      <c r="B52" s="220"/>
      <c r="C52" s="213">
        <f>+C45</f>
        <v>16441.669999999998</v>
      </c>
      <c r="D52" s="221" t="str">
        <f>IF(G47&gt;C45,G47,"")</f>
        <v/>
      </c>
      <c r="E52" s="221" t="str">
        <f>IF(D52&lt;&gt;"",(B52*D52),"")</f>
        <v/>
      </c>
      <c r="F52" s="222" t="str">
        <f>IF(D52&lt;&gt;"",(B52*C52),"")</f>
        <v/>
      </c>
      <c r="G52" s="223" t="str">
        <f>IF(D52&lt;&gt;"",(F52/D52),"")</f>
        <v/>
      </c>
      <c r="H52" s="221" t="str">
        <f>IF(D52&lt;&gt;"",(E52-F52),"")</f>
        <v/>
      </c>
      <c r="I52" s="224" t="str">
        <f>IF(D52&lt;&gt;"",(H52/D52),"")</f>
        <v/>
      </c>
      <c r="J52" s="207"/>
      <c r="K52" s="207"/>
      <c r="L52" s="207"/>
    </row>
    <row r="53" spans="1:12" ht="16.5" thickBot="1">
      <c r="A53" s="137"/>
      <c r="B53" s="138"/>
      <c r="C53" s="139"/>
      <c r="D53" s="140"/>
      <c r="E53" s="141"/>
      <c r="F53" s="142"/>
      <c r="G53" s="142"/>
      <c r="H53" s="143"/>
      <c r="I53" s="144"/>
      <c r="J53" s="27"/>
      <c r="K53" s="27"/>
    </row>
    <row r="54" spans="1:12" ht="16.5" thickBot="1">
      <c r="A54" s="127" t="s">
        <v>17</v>
      </c>
      <c r="B54" s="145"/>
      <c r="C54" s="145"/>
      <c r="D54" s="146"/>
      <c r="E54" s="145"/>
      <c r="F54" s="147"/>
      <c r="G54" s="201" t="str">
        <f>IF(C8=9,(($C$7/$C$8))*($C$10),"")</f>
        <v/>
      </c>
      <c r="H54" s="145"/>
      <c r="I54" s="148"/>
      <c r="J54" s="38"/>
      <c r="K54" s="38"/>
      <c r="L54" s="38"/>
    </row>
    <row r="55" spans="1:12" s="95" customFormat="1">
      <c r="A55" s="202"/>
      <c r="B55" s="203"/>
      <c r="C55" s="204"/>
      <c r="D55" s="205"/>
      <c r="E55" s="204"/>
      <c r="F55" s="204"/>
      <c r="G55" s="204"/>
      <c r="H55" s="204"/>
      <c r="I55" s="206"/>
      <c r="J55" s="207"/>
      <c r="K55" s="207"/>
      <c r="L55" s="207"/>
    </row>
    <row r="56" spans="1:12" s="95" customFormat="1" ht="48" customHeight="1" thickBot="1">
      <c r="A56" s="208" t="s">
        <v>74</v>
      </c>
      <c r="B56" s="208" t="s">
        <v>0</v>
      </c>
      <c r="C56" s="208" t="s">
        <v>14</v>
      </c>
      <c r="D56" s="208" t="s">
        <v>15</v>
      </c>
      <c r="E56" s="208" t="s">
        <v>16</v>
      </c>
      <c r="F56" s="208" t="s">
        <v>19</v>
      </c>
      <c r="G56" s="209" t="s">
        <v>18</v>
      </c>
      <c r="H56" s="208" t="s">
        <v>20</v>
      </c>
      <c r="I56" s="210" t="s">
        <v>21</v>
      </c>
      <c r="J56" s="207"/>
      <c r="K56" s="207"/>
      <c r="L56" s="207"/>
    </row>
    <row r="57" spans="1:12" s="95" customFormat="1" ht="16.5" thickBot="1">
      <c r="A57" s="211"/>
      <c r="B57" s="212">
        <v>0</v>
      </c>
      <c r="C57" s="213">
        <f>C45</f>
        <v>16441.669999999998</v>
      </c>
      <c r="D57" s="214" t="str">
        <f>IF(G54&gt;C44,G54,"")</f>
        <v/>
      </c>
      <c r="E57" s="214" t="str">
        <f>IF(D57&lt;&gt;"",(B57*D57),"")</f>
        <v/>
      </c>
      <c r="F57" s="215" t="str">
        <f>IF(D57&lt;&gt;"",(B57*C57),"")</f>
        <v/>
      </c>
      <c r="G57" s="216" t="str">
        <f>IF(D57&lt;&gt;"",(F57/D57),"")</f>
        <v/>
      </c>
      <c r="H57" s="214" t="str">
        <f>IF(D57&lt;&gt;"",(E57-F57),"")</f>
        <v/>
      </c>
      <c r="I57" s="217" t="str">
        <f>IF(D57&lt;&gt;"",(H57/D57),"")</f>
        <v/>
      </c>
      <c r="J57" s="207"/>
      <c r="K57" s="207"/>
      <c r="L57" s="207"/>
    </row>
    <row r="58" spans="1:12" s="95" customFormat="1" ht="16.5" thickBot="1">
      <c r="A58" s="218"/>
      <c r="B58" s="212"/>
      <c r="C58" s="213">
        <f>+C45</f>
        <v>16441.669999999998</v>
      </c>
      <c r="D58" s="214" t="str">
        <f>IF(G54&gt;C44,G54,"")</f>
        <v/>
      </c>
      <c r="E58" s="214" t="str">
        <f>IF(D58&lt;&gt;"",(B58*D58),"")</f>
        <v/>
      </c>
      <c r="F58" s="215" t="str">
        <f>IF(D58&lt;&gt;"",(B58*C58),"")</f>
        <v/>
      </c>
      <c r="G58" s="216" t="str">
        <f>IF(D58&lt;&gt;"",(F58/D58),"")</f>
        <v/>
      </c>
      <c r="H58" s="214" t="str">
        <f>IF(D58&lt;&gt;"",(E58-F58),"")</f>
        <v/>
      </c>
      <c r="I58" s="217" t="str">
        <f>IF(D58&lt;&gt;"",(H58/D58),"")</f>
        <v/>
      </c>
      <c r="J58" s="207"/>
      <c r="K58" s="207"/>
      <c r="L58" s="207"/>
    </row>
    <row r="59" spans="1:12" s="95" customFormat="1" ht="16.5" thickBot="1">
      <c r="A59" s="219"/>
      <c r="B59" s="220"/>
      <c r="C59" s="213">
        <f>+C45</f>
        <v>16441.669999999998</v>
      </c>
      <c r="D59" s="221" t="str">
        <f>IF(G54&gt;C44,G54,"")</f>
        <v/>
      </c>
      <c r="E59" s="221" t="str">
        <f>IF(D59&lt;&gt;"",(B59*D59),"")</f>
        <v/>
      </c>
      <c r="F59" s="222" t="str">
        <f>IF(D59&lt;&gt;"",(B59*C59),"")</f>
        <v/>
      </c>
      <c r="G59" s="223" t="str">
        <f>IF(D59&lt;&gt;"",(F59/D59),"")</f>
        <v/>
      </c>
      <c r="H59" s="221" t="str">
        <f>IF(D59&lt;&gt;"",(E59-F59),"")</f>
        <v/>
      </c>
      <c r="I59" s="224" t="str">
        <f>IF(D59&lt;&gt;"",(H59/D59),"")</f>
        <v/>
      </c>
      <c r="J59" s="207"/>
      <c r="K59" s="207"/>
      <c r="L59" s="207"/>
    </row>
  </sheetData>
  <mergeCells count="12">
    <mergeCell ref="A1:H1"/>
    <mergeCell ref="C6:E6"/>
    <mergeCell ref="A29:C29"/>
    <mergeCell ref="A35:M37"/>
    <mergeCell ref="A8:B8"/>
    <mergeCell ref="D15:G15"/>
    <mergeCell ref="H15:K15"/>
    <mergeCell ref="L15:O15"/>
    <mergeCell ref="A11:B11"/>
    <mergeCell ref="A12:B12"/>
    <mergeCell ref="A28:C28"/>
    <mergeCell ref="F8:G8"/>
  </mergeCells>
  <dataValidations count="3">
    <dataValidation type="list" allowBlank="1" showInputMessage="1" showErrorMessage="1" sqref="C8" xr:uid="{00000000-0002-0000-0300-000000000000}">
      <formula1>"9, 10"</formula1>
    </dataValidation>
    <dataValidation type="list" allowBlank="1" showInputMessage="1" showErrorMessage="1" sqref="A17:A23" xr:uid="{00000000-0002-0000-0300-000001000000}">
      <formula1>"FD500 Sponsored Grants &amp; Contracts, FD100 General Operating, FD120 Cost Sharing"</formula1>
    </dataValidation>
    <dataValidation type="list" allowBlank="1" showDropDown="1" showInputMessage="1" showErrorMessage="1" sqref="B17:B23" xr:uid="{00000000-0002-0000-0300-000002000000}">
      <formula1>"50400 Faculty Summer Salary"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X45"/>
  <sheetViews>
    <sheetView showGridLines="0" topLeftCell="A34" workbookViewId="0">
      <selection activeCell="A2" sqref="A2"/>
    </sheetView>
  </sheetViews>
  <sheetFormatPr defaultRowHeight="15.75"/>
  <cols>
    <col min="1" max="1" width="35.5" style="87" bestFit="1" customWidth="1"/>
    <col min="10" max="12" width="9" customWidth="1"/>
    <col min="13" max="13" width="10.25" customWidth="1"/>
    <col min="14" max="14" width="9" customWidth="1"/>
    <col min="32" max="32" width="9.625" customWidth="1"/>
  </cols>
  <sheetData>
    <row r="1" spans="1:76" ht="18.75">
      <c r="A1" s="192">
        <f ca="1">'Summer  - 1 Job'!I1</f>
        <v>43983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76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76" ht="18.75" customHeight="1">
      <c r="A3" s="258" t="s">
        <v>33</v>
      </c>
      <c r="B3" s="240"/>
      <c r="C3" s="240"/>
      <c r="D3" s="240"/>
      <c r="E3" s="240"/>
      <c r="F3" s="240"/>
      <c r="G3" s="240"/>
      <c r="H3" s="240"/>
      <c r="I3" s="95"/>
      <c r="J3" s="95"/>
      <c r="K3" s="95"/>
      <c r="L3" s="95"/>
      <c r="M3" s="95"/>
    </row>
    <row r="4" spans="1:76">
      <c r="A4" s="110" t="s">
        <v>36</v>
      </c>
      <c r="B4" s="111"/>
      <c r="C4" s="111"/>
      <c r="D4" s="111"/>
      <c r="E4" s="111"/>
      <c r="F4" s="112"/>
      <c r="G4" s="112"/>
      <c r="H4" s="95"/>
      <c r="I4" s="95"/>
      <c r="J4" s="95"/>
      <c r="K4" s="95"/>
      <c r="L4" s="95"/>
      <c r="M4" s="95"/>
    </row>
    <row r="5" spans="1:76" s="39" customFormat="1" ht="24.95" customHeight="1">
      <c r="A5" s="113" t="s">
        <v>37</v>
      </c>
      <c r="B5" s="114"/>
      <c r="C5" s="114"/>
      <c r="D5" s="114"/>
      <c r="E5" s="114"/>
      <c r="F5" s="114"/>
      <c r="G5" s="114"/>
      <c r="H5" s="96"/>
      <c r="I5" s="96"/>
      <c r="J5" s="97"/>
      <c r="K5" s="97"/>
      <c r="L5" s="97"/>
      <c r="M5" s="98"/>
    </row>
    <row r="6" spans="1:76" s="39" customFormat="1" ht="24.95" customHeight="1">
      <c r="A6" s="113" t="s">
        <v>54</v>
      </c>
      <c r="B6" s="114"/>
      <c r="C6" s="114"/>
      <c r="D6" s="114"/>
      <c r="E6" s="114"/>
      <c r="F6" s="114"/>
      <c r="G6" s="114"/>
      <c r="H6" s="96"/>
      <c r="I6" s="96"/>
      <c r="J6" s="97"/>
      <c r="K6" s="97"/>
      <c r="L6" s="97"/>
      <c r="M6" s="98"/>
    </row>
    <row r="7" spans="1:76" s="39" customFormat="1" ht="24.95" customHeight="1">
      <c r="A7" s="113" t="s">
        <v>38</v>
      </c>
      <c r="B7" s="114"/>
      <c r="C7" s="114"/>
      <c r="D7" s="114"/>
      <c r="E7" s="114"/>
      <c r="F7" s="114"/>
      <c r="G7" s="114"/>
      <c r="H7" s="96"/>
      <c r="I7" s="96"/>
      <c r="J7" s="97"/>
      <c r="K7" s="97"/>
      <c r="L7" s="97"/>
      <c r="M7" s="98"/>
    </row>
    <row r="8" spans="1:76" s="39" customFormat="1" ht="24.95" customHeight="1">
      <c r="A8" s="113" t="s">
        <v>30</v>
      </c>
      <c r="B8" s="114"/>
      <c r="C8" s="114"/>
      <c r="D8" s="114"/>
      <c r="E8" s="114"/>
      <c r="F8" s="114"/>
      <c r="G8" s="114"/>
      <c r="H8" s="96"/>
      <c r="I8" s="96"/>
      <c r="J8" s="97"/>
      <c r="K8" s="97"/>
      <c r="L8" s="97"/>
      <c r="M8" s="98"/>
    </row>
    <row r="9" spans="1:76" s="39" customFormat="1" ht="24.95" customHeight="1">
      <c r="A9" s="113" t="s">
        <v>31</v>
      </c>
      <c r="B9" s="114"/>
      <c r="C9" s="114"/>
      <c r="D9" s="114"/>
      <c r="E9" s="114"/>
      <c r="F9" s="114"/>
      <c r="G9" s="115"/>
      <c r="H9" s="96"/>
      <c r="I9" s="96"/>
      <c r="J9" s="97"/>
      <c r="K9" s="97"/>
      <c r="L9" s="97"/>
      <c r="M9" s="98"/>
    </row>
    <row r="10" spans="1:76" s="39" customFormat="1" ht="24.95" customHeight="1">
      <c r="A10" s="121" t="s">
        <v>51</v>
      </c>
      <c r="B10" s="164"/>
      <c r="C10" s="164"/>
      <c r="D10" s="164"/>
      <c r="E10" s="164"/>
      <c r="F10" s="164"/>
      <c r="G10" s="165"/>
      <c r="H10" s="106"/>
      <c r="I10" s="106"/>
      <c r="J10" s="100"/>
      <c r="K10" s="100"/>
      <c r="L10" s="100"/>
      <c r="M10" s="98"/>
    </row>
    <row r="11" spans="1:76" s="39" customFormat="1" ht="24.95" customHeight="1">
      <c r="A11" s="116" t="s">
        <v>29</v>
      </c>
      <c r="B11" s="117"/>
      <c r="C11" s="117"/>
      <c r="D11" s="117"/>
      <c r="E11" s="117"/>
      <c r="F11" s="117"/>
      <c r="G11" s="118"/>
      <c r="H11" s="99"/>
      <c r="I11" s="99"/>
      <c r="J11" s="98"/>
      <c r="K11" s="98"/>
      <c r="L11" s="98"/>
      <c r="M11" s="98"/>
    </row>
    <row r="12" spans="1:76" ht="30" customHeight="1">
      <c r="A12" s="262" t="s">
        <v>73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101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</row>
    <row r="13" spans="1:76" s="37" customFormat="1" ht="24.95" customHeight="1">
      <c r="A13" s="119" t="s">
        <v>77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1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</row>
    <row r="14" spans="1:76" s="37" customFormat="1" ht="24.95" customHeight="1">
      <c r="A14" s="260" t="s">
        <v>78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100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</row>
    <row r="15" spans="1:76" ht="24.95" customHeight="1">
      <c r="A15" s="113" t="s">
        <v>79</v>
      </c>
      <c r="B15" s="96"/>
      <c r="C15" s="96"/>
      <c r="D15" s="96"/>
      <c r="E15" s="96"/>
      <c r="F15" s="96"/>
      <c r="G15" s="96"/>
      <c r="H15" s="96"/>
      <c r="I15" s="96"/>
      <c r="J15" s="97"/>
      <c r="K15" s="97"/>
      <c r="L15" s="97"/>
      <c r="M15" s="95"/>
    </row>
    <row r="16" spans="1:76" ht="24.95" customHeight="1">
      <c r="A16" s="120" t="s">
        <v>39</v>
      </c>
      <c r="B16" s="103"/>
      <c r="C16" s="103"/>
      <c r="D16" s="103"/>
      <c r="E16" s="103"/>
      <c r="F16" s="103"/>
      <c r="G16" s="104"/>
      <c r="H16" s="103"/>
      <c r="I16" s="103"/>
      <c r="J16" s="95"/>
      <c r="K16" s="95"/>
      <c r="L16" s="95"/>
      <c r="M16" s="95"/>
    </row>
    <row r="17" spans="1:63" ht="24.95" customHeight="1">
      <c r="A17" s="121" t="s">
        <v>40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63" ht="30" customHeight="1">
      <c r="A18" s="260" t="s">
        <v>32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</row>
    <row r="19" spans="1:63" s="37" customFormat="1" ht="27.75" customHeight="1">
      <c r="A19" s="121" t="s">
        <v>41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</row>
    <row r="20" spans="1:63" s="39" customFormat="1" ht="24.95" customHeight="1">
      <c r="A20" s="261" t="s">
        <v>80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</row>
    <row r="21" spans="1:63" s="48" customFormat="1" ht="24.95" customHeight="1">
      <c r="A21" s="156" t="s">
        <v>44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</row>
    <row r="22" spans="1:63" ht="24.95" customHeight="1">
      <c r="A22" s="259" t="s">
        <v>45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100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</row>
    <row r="23" spans="1:63" s="48" customFormat="1" ht="24.95" customHeight="1">
      <c r="A23" s="110" t="s">
        <v>36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00"/>
    </row>
    <row r="24" spans="1:63" s="48" customFormat="1" ht="24.95" customHeight="1">
      <c r="A24" s="124" t="s">
        <v>46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00"/>
    </row>
    <row r="25" spans="1:63" s="48" customFormat="1" ht="24.95" customHeight="1">
      <c r="A25" s="156" t="s">
        <v>29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00"/>
    </row>
    <row r="26" spans="1:63" s="48" customFormat="1" ht="24.95" customHeight="1">
      <c r="A26" s="157" t="s">
        <v>55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62"/>
      <c r="N26" s="162"/>
    </row>
    <row r="27" spans="1:63" s="48" customFormat="1" ht="24.95" customHeight="1">
      <c r="A27" s="156" t="s">
        <v>47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00"/>
    </row>
    <row r="28" spans="1:63" ht="24.95" customHeight="1">
      <c r="A28" s="159" t="s">
        <v>56</v>
      </c>
      <c r="B28" s="106"/>
      <c r="C28" s="106"/>
      <c r="D28" s="106"/>
      <c r="E28" s="106"/>
      <c r="F28" s="106"/>
      <c r="G28" s="106"/>
      <c r="H28" s="106"/>
      <c r="I28" s="106"/>
      <c r="J28" s="100"/>
      <c r="K28" s="100"/>
      <c r="L28" s="100"/>
      <c r="M28" s="100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</row>
    <row r="29" spans="1:63" ht="24.95" customHeight="1">
      <c r="A29" s="121" t="s">
        <v>97</v>
      </c>
      <c r="B29" s="106"/>
      <c r="C29" s="106"/>
      <c r="D29" s="106"/>
      <c r="E29" s="106"/>
      <c r="F29" s="106"/>
      <c r="G29" s="106"/>
      <c r="H29" s="106"/>
      <c r="I29" s="106"/>
      <c r="J29" s="100"/>
      <c r="K29" s="100"/>
      <c r="L29" s="100"/>
      <c r="M29" s="100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</row>
    <row r="30" spans="1:63" ht="24.95" customHeight="1">
      <c r="A30" s="121" t="s">
        <v>84</v>
      </c>
      <c r="B30" s="106"/>
      <c r="C30" s="106"/>
      <c r="D30" s="106"/>
      <c r="E30" s="106"/>
      <c r="F30" s="106"/>
      <c r="G30" s="106"/>
      <c r="H30" s="106"/>
      <c r="I30" s="106"/>
      <c r="J30" s="100"/>
      <c r="K30" s="100"/>
      <c r="L30" s="100"/>
      <c r="M30" s="100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</row>
    <row r="31" spans="1:63" ht="24.95" customHeight="1">
      <c r="A31" s="121" t="s">
        <v>85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</row>
    <row r="32" spans="1:63" s="37" customFormat="1" ht="24.95" customHeight="1">
      <c r="A32" s="122" t="s">
        <v>86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</row>
    <row r="33" spans="1:15" ht="24.75" customHeight="1">
      <c r="A33" s="122" t="s">
        <v>87</v>
      </c>
      <c r="B33" s="108"/>
      <c r="C33" s="108"/>
      <c r="D33" s="108"/>
      <c r="E33" s="108"/>
      <c r="F33" s="108"/>
      <c r="G33" s="108"/>
      <c r="H33" s="108"/>
      <c r="I33" s="108"/>
      <c r="J33" s="109"/>
      <c r="K33" s="109"/>
      <c r="L33" s="109"/>
      <c r="M33" s="109"/>
    </row>
    <row r="34" spans="1:15" ht="32.25" customHeight="1">
      <c r="A34" s="121" t="s">
        <v>88</v>
      </c>
      <c r="B34" s="103"/>
      <c r="C34" s="103"/>
      <c r="D34" s="103"/>
      <c r="E34" s="103"/>
      <c r="F34" s="103"/>
      <c r="G34" s="103"/>
      <c r="H34" s="103"/>
      <c r="I34" s="103"/>
      <c r="J34" s="95"/>
      <c r="K34" s="95"/>
      <c r="L34" s="95"/>
      <c r="M34" s="95"/>
    </row>
    <row r="35" spans="1:15" ht="14.25" customHeight="1">
      <c r="A35" s="121" t="s">
        <v>48</v>
      </c>
      <c r="B35" s="103"/>
      <c r="C35" s="103"/>
      <c r="D35" s="103"/>
      <c r="E35" s="103"/>
      <c r="F35" s="103"/>
      <c r="G35" s="103"/>
      <c r="H35" s="103"/>
      <c r="I35" s="103"/>
      <c r="J35" s="95"/>
      <c r="K35" s="95"/>
      <c r="L35" s="95"/>
      <c r="M35" s="95"/>
    </row>
    <row r="36" spans="1:15" ht="46.5" customHeight="1">
      <c r="A36" s="256" t="s">
        <v>89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</row>
    <row r="37" spans="1:15" ht="30" customHeight="1">
      <c r="A37" s="121" t="s">
        <v>90</v>
      </c>
      <c r="B37" s="103"/>
      <c r="C37" s="103"/>
      <c r="D37" s="103"/>
      <c r="E37" s="103"/>
      <c r="F37" s="103"/>
      <c r="G37" s="103"/>
      <c r="H37" s="103"/>
      <c r="I37" s="103"/>
      <c r="J37" s="95"/>
      <c r="K37" s="95"/>
      <c r="L37" s="95"/>
      <c r="M37" s="95"/>
    </row>
    <row r="38" spans="1:15" ht="20.25" customHeight="1">
      <c r="A38" s="121" t="s">
        <v>91</v>
      </c>
      <c r="B38" s="103"/>
      <c r="C38" s="103"/>
      <c r="D38" s="103"/>
      <c r="E38" s="103"/>
      <c r="F38" s="103"/>
      <c r="G38" s="103"/>
      <c r="H38" s="103"/>
      <c r="I38" s="103"/>
      <c r="J38" s="95"/>
      <c r="K38" s="95"/>
      <c r="L38" s="95"/>
      <c r="M38" s="95"/>
    </row>
    <row r="39" spans="1:15" ht="21.75" customHeight="1">
      <c r="A39" s="93" t="s">
        <v>92</v>
      </c>
      <c r="B39" s="106"/>
      <c r="C39" s="106"/>
      <c r="D39" s="106"/>
      <c r="E39" s="106"/>
      <c r="F39" s="106"/>
      <c r="G39" s="106"/>
      <c r="H39" s="106"/>
      <c r="I39" s="103"/>
      <c r="J39" s="95"/>
      <c r="K39" s="95"/>
      <c r="L39" s="95"/>
      <c r="M39" s="95"/>
    </row>
    <row r="40" spans="1:15" ht="18.75" customHeight="1">
      <c r="A40" s="121" t="s">
        <v>93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1:15" s="160" customFormat="1" ht="21" customHeight="1">
      <c r="A41" s="257" t="s">
        <v>94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92"/>
      <c r="O41" s="92"/>
    </row>
    <row r="42" spans="1:15" s="48" customFormat="1" ht="24.95" customHeight="1">
      <c r="A42" s="225" t="s">
        <v>95</v>
      </c>
      <c r="M42" s="100"/>
    </row>
    <row r="43" spans="1:15">
      <c r="A43" s="226" t="s">
        <v>96</v>
      </c>
    </row>
    <row r="44" spans="1:15">
      <c r="A44" s="86"/>
    </row>
    <row r="45" spans="1:15">
      <c r="A45" s="86"/>
    </row>
  </sheetData>
  <mergeCells count="8">
    <mergeCell ref="A36:M36"/>
    <mergeCell ref="A41:M41"/>
    <mergeCell ref="A3:H3"/>
    <mergeCell ref="A22:L22"/>
    <mergeCell ref="A14:L14"/>
    <mergeCell ref="A18:M18"/>
    <mergeCell ref="A20:M20"/>
    <mergeCell ref="A12:L12"/>
  </mergeCells>
  <pageMargins left="0" right="0" top="0" bottom="0" header="0" footer="0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Summer  - 1 Job</vt:lpstr>
      <vt:lpstr>Summer -1 Job + Over Cap</vt:lpstr>
      <vt:lpstr>Summer - Multiple Jobs</vt:lpstr>
      <vt:lpstr>Summer- Multiple Jobs+Over Cap </vt:lpstr>
      <vt:lpstr>Summer Salary Worksheet Instruc</vt:lpstr>
      <vt:lpstr>'Summer  - 1 Job'!Print_Area</vt:lpstr>
      <vt:lpstr>'Summer -1 Job + Over Cap'!Print_Area</vt:lpstr>
      <vt:lpstr>'Summer Salary Worksheet Instruc'!Print_Area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Luby</dc:creator>
  <cp:lastModifiedBy>Pailthorpe, Brittany</cp:lastModifiedBy>
  <cp:lastPrinted>2012-06-27T15:07:47Z</cp:lastPrinted>
  <dcterms:created xsi:type="dcterms:W3CDTF">2012-06-04T20:06:29Z</dcterms:created>
  <dcterms:modified xsi:type="dcterms:W3CDTF">2020-06-01T14:35:50Z</dcterms:modified>
</cp:coreProperties>
</file>