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brown365-my.sharepoint.com/personal/hdominey_ad_brown_edu/Documents/Desktop/"/>
    </mc:Choice>
  </mc:AlternateContent>
  <xr:revisionPtr revIDLastSave="0" documentId="8_{6BD58022-AC3F-4856-B371-E4307E6F6EA6}" xr6:coauthVersionLast="47" xr6:coauthVersionMax="47" xr10:uidLastSave="{00000000-0000-0000-0000-000000000000}"/>
  <bookViews>
    <workbookView xWindow="-110" yWindow="-110" windowWidth="19420" windowHeight="10420" tabRatio="955" activeTab="3" xr2:uid="{00000000-000D-0000-FFFF-FFFF00000000}"/>
  </bookViews>
  <sheets>
    <sheet name="Worksheet Instructions" sheetId="9" r:id="rId1"/>
    <sheet name="Summer  - 1 Job" sheetId="3" r:id="rId2"/>
    <sheet name="Summer - Multiple Jobs" sheetId="5" r:id="rId3"/>
    <sheet name="Summer -1 Job + Over Cap" sheetId="4" r:id="rId4"/>
    <sheet name="Summer- Multiple Jobs+Over Cap " sheetId="6" r:id="rId5"/>
  </sheets>
  <definedNames>
    <definedName name="_xlnm.Print_Area" localSheetId="1">'Summer  - 1 Job'!$A$1:$L$28</definedName>
    <definedName name="_xlnm.Print_Area" localSheetId="3">'Summer -1 Job + Over Cap'!$A$1:$L$60</definedName>
    <definedName name="_xlnm.Print_Area" localSheetId="0">'Worksheet Instructions'!$A$1:$U$45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3" l="1"/>
  <c r="C50" i="4"/>
  <c r="H6" i="5" l="1"/>
  <c r="F17" i="5"/>
  <c r="P17" i="6" l="1"/>
  <c r="L17" i="6"/>
  <c r="H17" i="6"/>
  <c r="P17" i="5"/>
  <c r="L17" i="5"/>
  <c r="P15" i="3"/>
  <c r="L15" i="3"/>
  <c r="P15" i="4"/>
  <c r="L15" i="4"/>
  <c r="H15" i="4"/>
  <c r="F16" i="3"/>
  <c r="H15" i="3"/>
  <c r="H16" i="4" l="1"/>
  <c r="H17" i="4"/>
  <c r="H18" i="4"/>
  <c r="H19" i="4"/>
  <c r="H20" i="4"/>
  <c r="H21" i="4"/>
  <c r="H47" i="6" l="1"/>
  <c r="M27" i="5" l="1"/>
  <c r="C60" i="6" l="1"/>
  <c r="C59" i="6"/>
  <c r="C58" i="6"/>
  <c r="M27" i="6"/>
  <c r="I27" i="6"/>
  <c r="I27" i="5"/>
  <c r="H46" i="4" l="1"/>
  <c r="H55" i="6" l="1"/>
  <c r="E59" i="6" s="1"/>
  <c r="C52" i="6"/>
  <c r="C51" i="6"/>
  <c r="C50" i="6"/>
  <c r="E50" i="6"/>
  <c r="H6" i="3"/>
  <c r="H54" i="4"/>
  <c r="E57" i="4" s="1"/>
  <c r="H6" i="4"/>
  <c r="G59" i="6" l="1"/>
  <c r="H59" i="6" s="1"/>
  <c r="F59" i="6"/>
  <c r="E60" i="6"/>
  <c r="E58" i="6"/>
  <c r="F58" i="6" s="1"/>
  <c r="G50" i="6"/>
  <c r="H50" i="6" s="1"/>
  <c r="F50" i="6"/>
  <c r="I50" i="6" s="1"/>
  <c r="J50" i="6" s="1"/>
  <c r="E52" i="6"/>
  <c r="E51" i="6"/>
  <c r="I59" i="6" l="1"/>
  <c r="J59" i="6" s="1"/>
  <c r="G58" i="6"/>
  <c r="H58" i="6" s="1"/>
  <c r="F60" i="6"/>
  <c r="I60" i="6" s="1"/>
  <c r="J60" i="6" s="1"/>
  <c r="G60" i="6"/>
  <c r="H60" i="6" s="1"/>
  <c r="G52" i="6"/>
  <c r="F52" i="6"/>
  <c r="I52" i="6" s="1"/>
  <c r="J52" i="6" s="1"/>
  <c r="H52" i="6"/>
  <c r="F51" i="6"/>
  <c r="G51" i="6"/>
  <c r="H51" i="6" s="1"/>
  <c r="I51" i="6" l="1"/>
  <c r="J51" i="6" s="1"/>
  <c r="I58" i="6"/>
  <c r="J58" i="6" s="1"/>
  <c r="H6" i="6"/>
  <c r="J1" i="6" l="1"/>
  <c r="J1" i="5"/>
  <c r="J1" i="3"/>
  <c r="A1" i="9" s="1"/>
  <c r="J1" i="4"/>
  <c r="M25" i="6" l="1"/>
  <c r="M28" i="6" s="1"/>
  <c r="I25" i="6"/>
  <c r="I29" i="6" s="1"/>
  <c r="E25" i="6"/>
  <c r="O23" i="6"/>
  <c r="N23" i="6"/>
  <c r="L23" i="6"/>
  <c r="K23" i="6"/>
  <c r="J23" i="6"/>
  <c r="G23" i="6"/>
  <c r="F23" i="6"/>
  <c r="O22" i="6"/>
  <c r="N22" i="6"/>
  <c r="L22" i="6"/>
  <c r="K22" i="6"/>
  <c r="J22" i="6"/>
  <c r="G22" i="6"/>
  <c r="F22" i="6"/>
  <c r="O21" i="6"/>
  <c r="N21" i="6"/>
  <c r="L21" i="6"/>
  <c r="K21" i="6"/>
  <c r="J21" i="6"/>
  <c r="G21" i="6"/>
  <c r="F21" i="6"/>
  <c r="O20" i="6"/>
  <c r="N20" i="6"/>
  <c r="L20" i="6"/>
  <c r="K20" i="6"/>
  <c r="J20" i="6"/>
  <c r="G20" i="6"/>
  <c r="F20" i="6"/>
  <c r="O19" i="6"/>
  <c r="N19" i="6"/>
  <c r="L19" i="6"/>
  <c r="K19" i="6"/>
  <c r="J19" i="6"/>
  <c r="G19" i="6"/>
  <c r="F19" i="6"/>
  <c r="O18" i="6"/>
  <c r="N18" i="6"/>
  <c r="L18" i="6"/>
  <c r="K18" i="6"/>
  <c r="J18" i="6"/>
  <c r="G18" i="6"/>
  <c r="F18" i="6"/>
  <c r="O17" i="6"/>
  <c r="N17" i="6"/>
  <c r="K17" i="6"/>
  <c r="J17" i="6"/>
  <c r="G17" i="6"/>
  <c r="F17" i="6"/>
  <c r="O21" i="4"/>
  <c r="O20" i="4"/>
  <c r="O19" i="4"/>
  <c r="O18" i="4"/>
  <c r="O17" i="4"/>
  <c r="O16" i="4"/>
  <c r="O15" i="4"/>
  <c r="K21" i="4"/>
  <c r="K20" i="4"/>
  <c r="K19" i="4"/>
  <c r="K18" i="4"/>
  <c r="K17" i="4"/>
  <c r="K16" i="4"/>
  <c r="K15" i="4"/>
  <c r="G21" i="4"/>
  <c r="G20" i="4"/>
  <c r="G19" i="4"/>
  <c r="G18" i="4"/>
  <c r="G17" i="4"/>
  <c r="G16" i="4"/>
  <c r="G15" i="4"/>
  <c r="N21" i="4"/>
  <c r="N20" i="4"/>
  <c r="N19" i="4"/>
  <c r="N18" i="4"/>
  <c r="N17" i="4"/>
  <c r="N16" i="4"/>
  <c r="N15" i="4"/>
  <c r="J21" i="4"/>
  <c r="J20" i="4"/>
  <c r="J19" i="4"/>
  <c r="J18" i="4"/>
  <c r="J17" i="4"/>
  <c r="J16" i="4"/>
  <c r="J15" i="4"/>
  <c r="F21" i="4"/>
  <c r="F20" i="4"/>
  <c r="F19" i="4"/>
  <c r="F18" i="4"/>
  <c r="F17" i="4"/>
  <c r="F16" i="4"/>
  <c r="F15" i="4"/>
  <c r="E59" i="4"/>
  <c r="G21" i="3"/>
  <c r="F21" i="3"/>
  <c r="G20" i="3"/>
  <c r="F20" i="3"/>
  <c r="G19" i="3"/>
  <c r="F19" i="3"/>
  <c r="G18" i="3"/>
  <c r="F18" i="3"/>
  <c r="G17" i="3"/>
  <c r="F17" i="3"/>
  <c r="G16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J17" i="5"/>
  <c r="O23" i="5"/>
  <c r="N23" i="5"/>
  <c r="O22" i="5"/>
  <c r="N22" i="5"/>
  <c r="O21" i="5"/>
  <c r="N21" i="5"/>
  <c r="O20" i="5"/>
  <c r="N20" i="5"/>
  <c r="O19" i="5"/>
  <c r="N19" i="5"/>
  <c r="O18" i="5"/>
  <c r="N18" i="5"/>
  <c r="K23" i="5"/>
  <c r="J23" i="5"/>
  <c r="K22" i="5"/>
  <c r="J22" i="5"/>
  <c r="K21" i="5"/>
  <c r="J21" i="5"/>
  <c r="K20" i="5"/>
  <c r="J20" i="5"/>
  <c r="K19" i="5"/>
  <c r="J19" i="5"/>
  <c r="K18" i="5"/>
  <c r="J18" i="5"/>
  <c r="O17" i="5"/>
  <c r="N17" i="5"/>
  <c r="K17" i="5"/>
  <c r="G23" i="5"/>
  <c r="G22" i="5"/>
  <c r="G21" i="5"/>
  <c r="G20" i="5"/>
  <c r="G19" i="5"/>
  <c r="G18" i="5"/>
  <c r="G17" i="5"/>
  <c r="G15" i="3"/>
  <c r="F15" i="3"/>
  <c r="E25" i="5"/>
  <c r="F23" i="5"/>
  <c r="F22" i="5"/>
  <c r="F21" i="5"/>
  <c r="F20" i="5"/>
  <c r="F19" i="5"/>
  <c r="F18" i="5"/>
  <c r="M25" i="5"/>
  <c r="M29" i="5" s="1"/>
  <c r="I25" i="5"/>
  <c r="I29" i="5" s="1"/>
  <c r="L19" i="5" s="1"/>
  <c r="L22" i="5"/>
  <c r="P21" i="5"/>
  <c r="L21" i="5"/>
  <c r="P20" i="5"/>
  <c r="L20" i="5"/>
  <c r="P19" i="5"/>
  <c r="C59" i="4"/>
  <c r="C58" i="4"/>
  <c r="C57" i="4"/>
  <c r="C51" i="4"/>
  <c r="M25" i="4"/>
  <c r="I25" i="4"/>
  <c r="L19" i="4" s="1"/>
  <c r="E25" i="4"/>
  <c r="M23" i="4"/>
  <c r="I23" i="4"/>
  <c r="E23" i="4"/>
  <c r="L16" i="4"/>
  <c r="E29" i="5" l="1"/>
  <c r="E28" i="5"/>
  <c r="O25" i="5"/>
  <c r="J25" i="5"/>
  <c r="K25" i="5"/>
  <c r="L25" i="6"/>
  <c r="F25" i="6"/>
  <c r="J25" i="6"/>
  <c r="G25" i="6"/>
  <c r="K25" i="6"/>
  <c r="E28" i="6"/>
  <c r="O25" i="6"/>
  <c r="N25" i="6"/>
  <c r="I28" i="6"/>
  <c r="E29" i="6"/>
  <c r="H23" i="6" s="1"/>
  <c r="M29" i="6"/>
  <c r="P23" i="6" s="1"/>
  <c r="G25" i="5"/>
  <c r="F25" i="5"/>
  <c r="P18" i="5"/>
  <c r="P22" i="5"/>
  <c r="P23" i="5"/>
  <c r="L23" i="5"/>
  <c r="H22" i="5"/>
  <c r="H20" i="5"/>
  <c r="H23" i="5"/>
  <c r="M28" i="5"/>
  <c r="H21" i="5"/>
  <c r="I28" i="5"/>
  <c r="N25" i="5"/>
  <c r="L18" i="4"/>
  <c r="L17" i="4"/>
  <c r="L20" i="4"/>
  <c r="L21" i="4"/>
  <c r="P21" i="4"/>
  <c r="P20" i="4"/>
  <c r="P19" i="4"/>
  <c r="P18" i="4"/>
  <c r="P17" i="4"/>
  <c r="P16" i="4"/>
  <c r="G23" i="4"/>
  <c r="E58" i="4"/>
  <c r="F23" i="4"/>
  <c r="K23" i="4"/>
  <c r="J23" i="4"/>
  <c r="O23" i="4"/>
  <c r="N23" i="4"/>
  <c r="E49" i="4"/>
  <c r="F49" i="4" s="1"/>
  <c r="E50" i="4"/>
  <c r="F59" i="4"/>
  <c r="G59" i="4"/>
  <c r="H59" i="4" s="1"/>
  <c r="E51" i="4"/>
  <c r="H19" i="5" l="1"/>
  <c r="H17" i="5"/>
  <c r="P21" i="6"/>
  <c r="P22" i="6"/>
  <c r="P19" i="6"/>
  <c r="P20" i="6"/>
  <c r="P18" i="6"/>
  <c r="H21" i="6"/>
  <c r="H22" i="6"/>
  <c r="H19" i="6"/>
  <c r="H20" i="6"/>
  <c r="H18" i="6"/>
  <c r="P25" i="5"/>
  <c r="L18" i="5"/>
  <c r="H18" i="5"/>
  <c r="I59" i="4"/>
  <c r="J59" i="4" s="1"/>
  <c r="L23" i="4"/>
  <c r="P23" i="4"/>
  <c r="H23" i="4"/>
  <c r="G58" i="4"/>
  <c r="H58" i="4" s="1"/>
  <c r="F57" i="4"/>
  <c r="G57" i="4"/>
  <c r="H57" i="4" s="1"/>
  <c r="F58" i="4"/>
  <c r="G49" i="4"/>
  <c r="H49" i="4" s="1"/>
  <c r="G51" i="4"/>
  <c r="H51" i="4" s="1"/>
  <c r="F51" i="4"/>
  <c r="G50" i="4"/>
  <c r="H50" i="4" s="1"/>
  <c r="F50" i="4"/>
  <c r="M25" i="3"/>
  <c r="P17" i="3" s="1"/>
  <c r="I25" i="3"/>
  <c r="L17" i="3" s="1"/>
  <c r="E25" i="3"/>
  <c r="M23" i="3"/>
  <c r="I23" i="3"/>
  <c r="E23" i="3"/>
  <c r="L21" i="3"/>
  <c r="L20" i="3"/>
  <c r="L19" i="3"/>
  <c r="L16" i="3"/>
  <c r="P25" i="6" l="1"/>
  <c r="H25" i="6"/>
  <c r="L25" i="5"/>
  <c r="H25" i="5"/>
  <c r="I51" i="4"/>
  <c r="J51" i="4" s="1"/>
  <c r="I50" i="4"/>
  <c r="J50" i="4" s="1"/>
  <c r="I58" i="4"/>
  <c r="J58" i="4" s="1"/>
  <c r="I57" i="4"/>
  <c r="J57" i="4" s="1"/>
  <c r="I49" i="4"/>
  <c r="J49" i="4" s="1"/>
  <c r="H16" i="3"/>
  <c r="H21" i="3"/>
  <c r="P20" i="3"/>
  <c r="P21" i="3"/>
  <c r="P18" i="3"/>
  <c r="P19" i="3"/>
  <c r="P16" i="3"/>
  <c r="H20" i="3"/>
  <c r="H19" i="3"/>
  <c r="G23" i="3"/>
  <c r="F23" i="3"/>
  <c r="K23" i="3"/>
  <c r="H17" i="3"/>
  <c r="L18" i="3"/>
  <c r="L23" i="3" s="1"/>
  <c r="N23" i="3"/>
  <c r="J23" i="3"/>
  <c r="O23" i="3"/>
  <c r="P23" i="3" l="1"/>
  <c r="H23" i="3"/>
</calcChain>
</file>

<file path=xl/sharedStrings.xml><?xml version="1.0" encoding="utf-8"?>
<sst xmlns="http://schemas.openxmlformats.org/spreadsheetml/2006/main" count="321" uniqueCount="105">
  <si>
    <t>Planned Effort</t>
  </si>
  <si>
    <t>Costing Allocation Percentage</t>
  </si>
  <si>
    <t>FTE</t>
  </si>
  <si>
    <t>Fund</t>
  </si>
  <si>
    <t>Worker:</t>
  </si>
  <si>
    <t>Appointment Type</t>
  </si>
  <si>
    <t>Used for IBS calculation purposes only</t>
  </si>
  <si>
    <t>Funded Summer Effort-% and Dollars</t>
  </si>
  <si>
    <t>FTE Calculated Monthly Stipend</t>
  </si>
  <si>
    <t>Actual Monthly Stipend</t>
  </si>
  <si>
    <t>SUMMER MONTHLY STIPEND 10 MONTH APPOINTMENT</t>
  </si>
  <si>
    <t>Monthly Salary Cap</t>
  </si>
  <si>
    <t>Total Monthly Summer Stipend</t>
  </si>
  <si>
    <t>Monthly Stipend-Planned Effort</t>
  </si>
  <si>
    <t>SUMMER MONTHLY STIPEND 9 MONTH APPOINTMENT</t>
  </si>
  <si>
    <t>% Distributed to Capped Award</t>
  </si>
  <si>
    <t>$       Distributed to Capped Award</t>
  </si>
  <si>
    <t>$ Over Cap</t>
  </si>
  <si>
    <t>% Distribution Over Cap</t>
  </si>
  <si>
    <t>Section A:</t>
  </si>
  <si>
    <t>Section C:</t>
  </si>
  <si>
    <t>JULY</t>
  </si>
  <si>
    <t>AUGUST</t>
  </si>
  <si>
    <t>JUNE</t>
  </si>
  <si>
    <t>Enter information in grey shaded fields to determine Planned Effort Percentages for Section B.</t>
  </si>
  <si>
    <t>Sponsor's Monthly Salary Cap</t>
  </si>
  <si>
    <t>Section B: Purpose: To derive information needed to set up Summer Pay Compensation Plan and Assign Costing in Workday</t>
  </si>
  <si>
    <t>In cell C10, enter full time equivalency factor (FTE); e.g. if full time enter 1, if 67 % time enter .67</t>
  </si>
  <si>
    <t xml:space="preserve">Summer Salary Assign Costing Allocation Worksheet </t>
  </si>
  <si>
    <t>Brown University-OVPR</t>
  </si>
  <si>
    <t>Section A : Purpose: Calculate Monthly Institutional Base Salary (IBS)</t>
  </si>
  <si>
    <t>In cell C6, enter faculty members's name (In workday a Brown employee is referred to as a Worker).</t>
  </si>
  <si>
    <t xml:space="preserve">In cell C8, select the appointment type (period) from the drop down box.  Note: only faculty with a 9 or 10 month appointment are eligible for summer salary. </t>
  </si>
  <si>
    <t>NOTE:  If multiple salary cap rates apply you will need to complete separate template for the different salary caps.</t>
  </si>
  <si>
    <r>
      <t xml:space="preserve">* The data reflected in the </t>
    </r>
    <r>
      <rPr>
        <b/>
        <sz val="12"/>
        <color theme="3" tint="0.39997558519241921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shaded columns above should be entered in Workday when completing Assign Costing Allocations Business Process </t>
    </r>
  </si>
  <si>
    <t xml:space="preserve">Note if Faculty's (Worker's) salary exceeds sponsor imposed salary cap you MUST use THIS WORKSHEET </t>
  </si>
  <si>
    <t>Complete this section as described above</t>
  </si>
  <si>
    <t>Section C: To derived % Distribution to Capped Award</t>
  </si>
  <si>
    <t>FTE Monthly IBS</t>
  </si>
  <si>
    <t>Cell G6 represents  the full time equivalent (FTE) Monthly Institutional Base Salary.</t>
  </si>
  <si>
    <t>Complete section C before this section and and then enter % Distributions to Capped Award from section C in  Planned Effort %'s in section B. Section B can then be completed as described above.</t>
  </si>
  <si>
    <t>Note:  If  you are working with multiple salary caps (more than four different amounts) you will need to complete separate templates for additional salary caps.</t>
  </si>
  <si>
    <t>Because Worker's Monthly IBS Exceeds Sponsor Imposed Salary Cap-Please Complete Section C and then enter % Distributions to</t>
  </si>
  <si>
    <t>Capped Award in  Planned Effort %'s in Section B above.</t>
  </si>
  <si>
    <r>
      <t xml:space="preserve">* The data reflected in the </t>
    </r>
    <r>
      <rPr>
        <b/>
        <sz val="12"/>
        <color theme="3" tint="0.39997558519241921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shaded columns above should be entered in Workday when completing Assign Costing Allocations Business</t>
    </r>
  </si>
  <si>
    <t>Planned Effort on Other Job(s)</t>
  </si>
  <si>
    <t>Planned Effort on Other Job(s) -July</t>
  </si>
  <si>
    <t>Planned Effort on Other Job(s) -August</t>
  </si>
  <si>
    <t>Unfunded on Primary Job - used for calculations only</t>
  </si>
  <si>
    <t>COMMENTS-Please provide any additional information supporting costing allocations below.</t>
  </si>
  <si>
    <t>Stipends For Other Job(s)</t>
  </si>
  <si>
    <t>Note: In Workday Costing Allocation Percentage for all other jobs is always entered as 100%.</t>
  </si>
  <si>
    <r>
      <t>Total Planned Effort on All Jobs - If</t>
    </r>
    <r>
      <rPr>
        <b/>
        <sz val="11"/>
        <color rgb="FF92D050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 xml:space="preserve">greater than 100% </t>
    </r>
    <r>
      <rPr>
        <b/>
        <sz val="11"/>
        <color theme="1"/>
        <rFont val="Times New Roman"/>
        <family val="1"/>
      </rPr>
      <t>please provide explanation in comments field.</t>
    </r>
  </si>
  <si>
    <t>SECTION B:  Note if Worker's salary exceeds sponsor imposed salary cap you MUST complete Summer-Multiple Jobs+Over Cap Tab.</t>
  </si>
  <si>
    <t>SECTION B:  Note if Worker's salary exceeds sponsor imposed salary cap you MUST complete Section C before this section.</t>
  </si>
  <si>
    <t>Note:  In Workday Costing Allocation Percentage for all other jobs is always entered as 100%.</t>
  </si>
  <si>
    <t>FD500 Sponsored Grants &amp; Contracts</t>
  </si>
  <si>
    <t>Grant Worktag</t>
  </si>
  <si>
    <t>50400 Faculty Summer Salary</t>
  </si>
  <si>
    <t>Ledger Account</t>
  </si>
  <si>
    <t>Enter Fund, Ledger Code, Grant Worktag, and Planned Effort for each award summer salary is assigned to.</t>
  </si>
  <si>
    <t>Enter information in grey shaded fields (cells C6-C10) for calculating Institutional Base Salary (IBS)</t>
  </si>
  <si>
    <r>
      <rPr>
        <b/>
        <i/>
        <sz val="11"/>
        <color theme="1"/>
        <rFont val="Times New Roman"/>
        <family val="1"/>
      </rPr>
      <t>Research</t>
    </r>
    <r>
      <rPr>
        <b/>
        <sz val="11"/>
        <color theme="1"/>
        <rFont val="Times New Roman"/>
        <family val="1"/>
      </rPr>
      <t>-Based Salary</t>
    </r>
  </si>
  <si>
    <t xml:space="preserve"> IBS includes research-based salary and any stipend you receive for performing other administrative duties, e.g. center director, department chair, or program director.</t>
  </si>
  <si>
    <t>Enter full time equivalency factor (FTE) of the faculty's IBS; e.g. if full time enter 1, if 67 % time enter .67</t>
  </si>
  <si>
    <t xml:space="preserve">In cell C7, enter faculty member's (Worker's) Research-Based Salary.  </t>
  </si>
  <si>
    <t>In cell C9, if faculty member holds multiple positions, enter faculty stipend amount for ALL non-research positions.  If no other positions are held leave blank.</t>
  </si>
  <si>
    <t>Unfunded on Research-Based Position - used for calculations only</t>
  </si>
  <si>
    <t>SECTION B:  Note:  Since the worker's salary exceeds sponsor imposed salary cap you MUST complete Section C before this section.</t>
  </si>
  <si>
    <t>SECTION B:  Note if Worker's salary exceeds sponsor imposed salary cap you MUST complete Summer - 1 Job + Over Cap Tab instead.</t>
  </si>
  <si>
    <t>Note-NIH FY 24 Monthly Salary Cap defaults in this field</t>
  </si>
  <si>
    <t>FY24</t>
  </si>
  <si>
    <t>FY25</t>
  </si>
  <si>
    <r>
      <t>* The data reflected in the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6" tint="0.39997558519241921"/>
        <rFont val="Calibri"/>
        <family val="2"/>
        <scheme val="minor"/>
      </rPr>
      <t>green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shaded fields above are entered in Workday when creating Summer Pay Compensation Plan</t>
    </r>
  </si>
  <si>
    <t>Cap Summary Salary Worksheet(s)</t>
  </si>
  <si>
    <t>Summer Salary Assign Costing Allocation Worksheet(s) Instructions:</t>
  </si>
  <si>
    <t>Salary For Other Job(s)</t>
  </si>
  <si>
    <t>Updated 5/13/24</t>
  </si>
  <si>
    <r>
      <t>* The data reflected in the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12"/>
        <color theme="6" tint="0.39997558519241921"/>
        <rFont val="Calibri"/>
        <family val="2"/>
        <scheme val="minor"/>
      </rPr>
      <t>green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shaded fields above are entered in Workday when creating Summer Pay Compensation Plan</t>
    </r>
  </si>
  <si>
    <r>
      <t>* The data reflected in the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12"/>
        <color theme="6" tint="-0.249977111117893"/>
        <rFont val="Calibri"/>
        <family val="2"/>
        <scheme val="minor"/>
      </rPr>
      <t>green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shaded fields above are entered in Workday when creating Summer Pay Compensation Plan</t>
    </r>
  </si>
  <si>
    <t>%    Distributed to Capped Award</t>
  </si>
  <si>
    <t>%   Distributed to Capped Award</t>
  </si>
  <si>
    <t>$   Over Cap</t>
  </si>
  <si>
    <r>
      <t xml:space="preserve">The information in J49-J51 (1 job / 10 mo.); J57-J59 (1 job/ 9 mo.) ; J50-J52 (Multi-Position / 10 mo.); J58- J60 (Multi-Position / 9 mo.) ; is entered into </t>
    </r>
    <r>
      <rPr>
        <b/>
        <i/>
        <u/>
        <sz val="11"/>
        <rFont val="Calibri"/>
        <family val="2"/>
        <scheme val="minor"/>
      </rPr>
      <t>Section B as</t>
    </r>
    <r>
      <rPr>
        <b/>
        <sz val="11"/>
        <rFont val="Calibri"/>
        <family val="2"/>
        <scheme val="minor"/>
      </rPr>
      <t xml:space="preserve"> planned effort as FD120.</t>
    </r>
  </si>
  <si>
    <r>
      <t xml:space="preserve">In cell(s) I49-I51 (1 job / 10 mo.); I57-I59 (1 job/ 9 mo.) ; I50-I52 (Multi-Position / 10 mo.); I58- I60 (Multi-Position / 9 mo.) ; the $ of salary exceeding the cap will </t>
    </r>
    <r>
      <rPr>
        <b/>
        <sz val="11"/>
        <rFont val="Calibri"/>
        <family val="2"/>
        <scheme val="minor"/>
      </rPr>
      <t>default</t>
    </r>
    <r>
      <rPr>
        <sz val="11"/>
        <rFont val="Calibri"/>
        <family val="2"/>
        <scheme val="minor"/>
      </rPr>
      <t xml:space="preserve"> in.</t>
    </r>
  </si>
  <si>
    <r>
      <t>The information in the aboved cells should be entered into</t>
    </r>
    <r>
      <rPr>
        <b/>
        <i/>
        <u/>
        <sz val="11"/>
        <rFont val="Calibri"/>
        <family val="2"/>
        <scheme val="minor"/>
      </rPr>
      <t xml:space="preserve"> Section B </t>
    </r>
    <r>
      <rPr>
        <b/>
        <sz val="11"/>
        <rFont val="Calibri"/>
        <family val="2"/>
        <scheme val="minor"/>
      </rPr>
      <t>of the worksheet for the planned effort for grants section.</t>
    </r>
  </si>
  <si>
    <r>
      <t xml:space="preserve">In cell(s) H49-H51 (1 job / 10 mo.); H57-H59 (1 job/ 9 mo.) ; H50-H52 (Multi-Position / 10 mo.); H58- H60 (Multi-Position / 9 mo.) ; the maximum % to be charged to account will </t>
    </r>
    <r>
      <rPr>
        <b/>
        <sz val="11"/>
        <rFont val="Calibri"/>
        <family val="2"/>
        <scheme val="minor"/>
      </rPr>
      <t>default</t>
    </r>
    <r>
      <rPr>
        <sz val="11"/>
        <rFont val="Calibri"/>
        <family val="2"/>
        <scheme val="minor"/>
      </rPr>
      <t xml:space="preserve"> in.</t>
    </r>
  </si>
  <si>
    <r>
      <t xml:space="preserve">In cell(s) G49-G51 (1 job / 10 mo.); G57-G59 (1 job/ 9 mo.) ; G50-G52 (Multi-Position / 10 mo.); G58- G60 (Multi-Position / 9 mo.) ; the maximum $ to be charged to account will </t>
    </r>
    <r>
      <rPr>
        <b/>
        <sz val="11"/>
        <rFont val="Calibri"/>
        <family val="2"/>
        <scheme val="minor"/>
      </rPr>
      <t>default</t>
    </r>
    <r>
      <rPr>
        <sz val="11"/>
        <rFont val="Calibri"/>
        <family val="2"/>
        <scheme val="minor"/>
      </rPr>
      <t xml:space="preserve"> in.</t>
    </r>
  </si>
  <si>
    <r>
      <t xml:space="preserve">In cell(s) E49-E51 (1 job / 10 mo.); E57-E59 (1 job/ 9 mo.) ; E50-E52 (Multi-Position / 10 mo.); E58- E60 (Multi-Position / 9 mo.) the monthly summer stipend amount will </t>
    </r>
    <r>
      <rPr>
        <b/>
        <sz val="11"/>
        <rFont val="Calibri"/>
        <family val="2"/>
        <scheme val="minor"/>
      </rPr>
      <t>default</t>
    </r>
    <r>
      <rPr>
        <sz val="11"/>
        <rFont val="Calibri"/>
        <family val="2"/>
        <scheme val="minor"/>
      </rPr>
      <t xml:space="preserve"> in.</t>
    </r>
  </si>
  <si>
    <r>
      <t xml:space="preserve">In cell(s) B49-B51 (1 job / 10 mo.); B57-B59 (1 job/ 9 mo.) ; B50-B52 (Multi-Position / 10 mo.); B58- B60 (Multi-Position / 9 mo.) </t>
    </r>
    <r>
      <rPr>
        <b/>
        <sz val="11"/>
        <rFont val="Calibri"/>
        <family val="2"/>
        <scheme val="minor"/>
      </rPr>
      <t>manually</t>
    </r>
    <r>
      <rPr>
        <sz val="11"/>
        <rFont val="Calibri"/>
        <family val="2"/>
        <scheme val="minor"/>
      </rPr>
      <t xml:space="preserve"> enter % of planned effort for each grant.</t>
    </r>
  </si>
  <si>
    <r>
      <t xml:space="preserve">In cell(s) A49-A51 (1 job / 10 mo.); A57-59 (1 job/ 9 mo.) ; A50-A52 (Multi-Position / 10 mo.); A58- A60 (Multi-Position / 9 mo.) </t>
    </r>
    <r>
      <rPr>
        <b/>
        <sz val="11"/>
        <rFont val="Calibri"/>
        <family val="2"/>
        <scheme val="minor"/>
      </rPr>
      <t>manually</t>
    </r>
    <r>
      <rPr>
        <sz val="11"/>
        <rFont val="Calibri"/>
        <family val="2"/>
        <scheme val="minor"/>
      </rPr>
      <t xml:space="preserve"> enter grant(s) where effort is planned.</t>
    </r>
  </si>
  <si>
    <r>
      <t xml:space="preserve">Cell H46/H54 (1 job) ; H47/H55 (Multiple jobs) - the monthly salary stipend </t>
    </r>
    <r>
      <rPr>
        <b/>
        <sz val="11"/>
        <rFont val="Calibri"/>
        <family val="2"/>
        <scheme val="minor"/>
      </rPr>
      <t>defaults</t>
    </r>
    <r>
      <rPr>
        <sz val="11"/>
        <rFont val="Calibri"/>
        <family val="2"/>
        <scheme val="minor"/>
      </rPr>
      <t xml:space="preserve"> to predetermined amount based on information entered in Section A</t>
    </r>
  </si>
  <si>
    <r>
      <t xml:space="preserve">Cell C44- </t>
    </r>
    <r>
      <rPr>
        <b/>
        <sz val="11"/>
        <rFont val="Calibri"/>
        <family val="2"/>
        <scheme val="minor"/>
      </rPr>
      <t>IF DIFFERENT</t>
    </r>
    <r>
      <rPr>
        <sz val="11"/>
        <rFont val="Calibri"/>
        <family val="2"/>
        <scheme val="minor"/>
      </rPr>
      <t xml:space="preserve"> from NIH Salary Cap </t>
    </r>
    <r>
      <rPr>
        <b/>
        <sz val="11"/>
        <rFont val="Calibri"/>
        <family val="2"/>
        <scheme val="minor"/>
      </rPr>
      <t>manually</t>
    </r>
    <r>
      <rPr>
        <sz val="11"/>
        <rFont val="Calibri"/>
        <family val="2"/>
        <scheme val="minor"/>
      </rPr>
      <t xml:space="preserve"> enter sponsor imposed monthly salary cap.</t>
    </r>
  </si>
  <si>
    <r>
      <t xml:space="preserve">Cell C44 - Worksheet </t>
    </r>
    <r>
      <rPr>
        <b/>
        <sz val="11"/>
        <rFont val="Calibri"/>
        <family val="2"/>
        <scheme val="minor"/>
      </rPr>
      <t>defaults</t>
    </r>
    <r>
      <rPr>
        <sz val="11"/>
        <rFont val="Calibri"/>
        <family val="2"/>
        <scheme val="minor"/>
      </rPr>
      <t xml:space="preserve"> to NIH Monthly Summer Salary Cap.</t>
    </r>
  </si>
  <si>
    <r>
      <t xml:space="preserve">Column F (June); (J (July); N (August) in </t>
    </r>
    <r>
      <rPr>
        <b/>
        <sz val="11"/>
        <color theme="9" tint="-0.249977111117893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represents the full time equivalent summer monthly stipend for month indicated-this amount is entered when setting up faculty summer compensation plan.  </t>
    </r>
  </si>
  <si>
    <r>
      <t xml:space="preserve">Column E (June); Column I (July); Column M (August)  under planned effort in </t>
    </r>
    <r>
      <rPr>
        <b/>
        <sz val="11"/>
        <color theme="9" tint="0.39997558519241921"/>
        <rFont val="Calibri"/>
        <family val="2"/>
        <scheme val="minor"/>
      </rPr>
      <t xml:space="preserve">light green </t>
    </r>
    <r>
      <rPr>
        <sz val="11"/>
        <rFont val="Calibri"/>
        <family val="2"/>
        <scheme val="minor"/>
      </rPr>
      <t xml:space="preserve">represents the total percentage time of planned effort for the month noted; calculated amount. No entry required.  </t>
    </r>
  </si>
  <si>
    <r>
      <t xml:space="preserve">In column H (June); L (July); P (August), in the blue section the Workday Costing Allocation Percentage will </t>
    </r>
    <r>
      <rPr>
        <b/>
        <sz val="11"/>
        <rFont val="Calibri"/>
        <family val="2"/>
        <scheme val="minor"/>
      </rPr>
      <t>default</t>
    </r>
    <r>
      <rPr>
        <sz val="11"/>
        <rFont val="Calibri"/>
        <family val="2"/>
        <scheme val="minor"/>
      </rPr>
      <t>.  This amount is entered when assigning costing in Workday.</t>
    </r>
  </si>
  <si>
    <r>
      <t>In column G (June); K ( July); O (August), the actual monthly summer stipend allocated to each account will</t>
    </r>
    <r>
      <rPr>
        <b/>
        <sz val="11"/>
        <rFont val="Calibri"/>
        <family val="2"/>
        <scheme val="minor"/>
      </rPr>
      <t xml:space="preserve"> default.</t>
    </r>
    <r>
      <rPr>
        <sz val="11"/>
        <rFont val="Calibri"/>
        <family val="2"/>
        <scheme val="minor"/>
      </rPr>
      <t xml:space="preserve"> No entry required.</t>
    </r>
  </si>
  <si>
    <r>
      <t xml:space="preserve">In column  F (June); I (July); N (August), the Full Time Equivalent (FTE) Monthly Stipend will </t>
    </r>
    <r>
      <rPr>
        <b/>
        <sz val="11"/>
        <rFont val="Calibri"/>
        <family val="2"/>
        <scheme val="minor"/>
      </rPr>
      <t>default</t>
    </r>
    <r>
      <rPr>
        <sz val="11"/>
        <rFont val="Calibri"/>
        <family val="2"/>
        <scheme val="minor"/>
      </rPr>
      <t>. No entry required.</t>
    </r>
  </si>
  <si>
    <r>
      <t xml:space="preserve">In column E (June); I (July); M (August), </t>
    </r>
    <r>
      <rPr>
        <b/>
        <sz val="11"/>
        <rFont val="Calibri"/>
        <family val="2"/>
        <scheme val="minor"/>
      </rPr>
      <t xml:space="preserve">manually </t>
    </r>
    <r>
      <rPr>
        <sz val="11"/>
        <rFont val="Calibri"/>
        <family val="2"/>
        <scheme val="minor"/>
      </rPr>
      <t>enter the faculty's  % planned effort for the grant worktag.</t>
    </r>
  </si>
  <si>
    <r>
      <t xml:space="preserve">In column C </t>
    </r>
    <r>
      <rPr>
        <b/>
        <sz val="11"/>
        <rFont val="Calibri"/>
        <family val="2"/>
        <scheme val="minor"/>
      </rPr>
      <t>manually</t>
    </r>
    <r>
      <rPr>
        <sz val="11"/>
        <rFont val="Calibri"/>
        <family val="2"/>
        <scheme val="minor"/>
      </rPr>
      <t xml:space="preserve"> enter the grant worktag: e.g. GR523456. This is entered when assigning costing in Workday.</t>
    </r>
  </si>
  <si>
    <r>
      <t>Column B representd the ledger account for faculty summer salary.  This should</t>
    </r>
    <r>
      <rPr>
        <b/>
        <sz val="11"/>
        <rFont val="Calibri"/>
        <family val="2"/>
        <scheme val="minor"/>
      </rPr>
      <t xml:space="preserve"> never be changed</t>
    </r>
    <r>
      <rPr>
        <sz val="11"/>
        <rFont val="Calibri"/>
        <family val="2"/>
        <scheme val="minor"/>
      </rPr>
      <t xml:space="preserve"> and is entered when assigning costing in Workday.</t>
    </r>
  </si>
  <si>
    <t>In column A select the Fund (Source of funding; e.g. sponsored, general operating) from the drop down box .  This is defaulted to FD500 Sponsored Grants &amp; Contracts. This is entered when assigning costing in Workday.</t>
  </si>
  <si>
    <r>
      <rPr>
        <sz val="12"/>
        <rFont val="Calibri"/>
        <family val="2"/>
        <scheme val="minor"/>
      </rPr>
      <t xml:space="preserve">Note: If faculty is </t>
    </r>
    <r>
      <rPr>
        <b/>
        <sz val="12"/>
        <rFont val="Calibri"/>
        <family val="2"/>
        <scheme val="minor"/>
      </rPr>
      <t xml:space="preserve">over the cap </t>
    </r>
    <r>
      <rPr>
        <sz val="12"/>
        <rFont val="Calibri"/>
        <family val="2"/>
        <scheme val="minor"/>
      </rPr>
      <t xml:space="preserve">in their </t>
    </r>
    <r>
      <rPr>
        <b/>
        <sz val="12"/>
        <rFont val="Calibri"/>
        <family val="2"/>
        <scheme val="minor"/>
      </rPr>
      <t>total IBS,</t>
    </r>
    <r>
      <rPr>
        <sz val="12"/>
        <rFont val="Calibri"/>
        <family val="2"/>
        <scheme val="minor"/>
      </rPr>
      <t xml:space="preserve"> please read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Cap Summer Salary Worksheet</t>
    </r>
    <r>
      <rPr>
        <b/>
        <sz val="12"/>
        <rFont val="Calibri"/>
        <family val="2"/>
        <scheme val="minor"/>
      </rPr>
      <t xml:space="preserve"> first</t>
    </r>
  </si>
  <si>
    <t>Section B: Purpose: To derive information needed to set up Summer Pay Compensation Plan and Assign Costing in Workday (if OTC see Cap Worksheet directions FIRST)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</si>
</sst>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6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 tint="0.14999847407452621"/>
      <name val="Times New Roman"/>
      <family val="1"/>
    </font>
    <font>
      <sz val="9"/>
      <name val="Sylfaen"/>
      <family val="1"/>
    </font>
    <font>
      <b/>
      <i/>
      <sz val="11"/>
      <color rgb="FFFF0000"/>
      <name val="Times New Roman"/>
      <family val="1"/>
    </font>
    <font>
      <sz val="9"/>
      <color indexed="10"/>
      <name val="Sylfaen"/>
      <family val="1"/>
    </font>
    <font>
      <b/>
      <sz val="9"/>
      <name val="Sylfaen"/>
      <family val="1"/>
    </font>
    <font>
      <b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u/>
      <sz val="12"/>
      <name val="Arial Unicode MS"/>
      <family val="2"/>
    </font>
    <font>
      <u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FF0000"/>
      <name val="Times New Roman"/>
      <family val="1"/>
    </font>
    <font>
      <i/>
      <sz val="7"/>
      <color theme="1" tint="0.14999847407452621"/>
      <name val="Times New Roman"/>
      <family val="1"/>
    </font>
    <font>
      <b/>
      <sz val="11"/>
      <color rgb="FF92D050"/>
      <name val="Times New Roman"/>
      <family val="1"/>
    </font>
    <font>
      <b/>
      <sz val="11"/>
      <color rgb="FFFF0000"/>
      <name val="Times New Roman"/>
      <family val="1"/>
    </font>
    <font>
      <i/>
      <sz val="14"/>
      <color theme="1"/>
      <name val="Calibri"/>
      <family val="2"/>
      <scheme val="minor"/>
    </font>
    <font>
      <b/>
      <sz val="9"/>
      <color theme="1"/>
      <name val="Sylfaen"/>
      <family val="1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12"/>
      <color theme="6" tint="0.3999755851924192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0"/>
      <color theme="3" tint="0.59999389629810485"/>
      <name val="Times New Roman"/>
      <family val="1"/>
    </font>
    <font>
      <b/>
      <i/>
      <sz val="11"/>
      <name val="Calibri"/>
      <family val="2"/>
      <scheme val="minor"/>
    </font>
    <font>
      <b/>
      <sz val="11"/>
      <color theme="3" tint="0.59999389629810485"/>
      <name val="Times New Roman"/>
      <family val="1"/>
    </font>
    <font>
      <i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Sylfaen"/>
      <family val="1"/>
    </font>
    <font>
      <b/>
      <i/>
      <u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FB9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2CC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5" fillId="0" borderId="0" xfId="0" applyFont="1"/>
    <xf numFmtId="0" fontId="6" fillId="0" borderId="0" xfId="0" applyFont="1" applyAlignment="1">
      <alignment readingOrder="1"/>
    </xf>
    <xf numFmtId="0" fontId="7" fillId="0" borderId="3" xfId="0" applyFont="1" applyBorder="1"/>
    <xf numFmtId="0" fontId="7" fillId="0" borderId="4" xfId="0" applyFont="1" applyBorder="1"/>
    <xf numFmtId="0" fontId="5" fillId="0" borderId="5" xfId="0" applyFont="1" applyBorder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/>
    <xf numFmtId="10" fontId="11" fillId="0" borderId="0" xfId="0" applyNumberFormat="1" applyFont="1"/>
    <xf numFmtId="44" fontId="11" fillId="0" borderId="0" xfId="1" applyFont="1"/>
    <xf numFmtId="10" fontId="7" fillId="0" borderId="2" xfId="0" applyNumberFormat="1" applyFont="1" applyBorder="1"/>
    <xf numFmtId="10" fontId="8" fillId="0" borderId="0" xfId="0" applyNumberFormat="1" applyFont="1"/>
    <xf numFmtId="10" fontId="7" fillId="0" borderId="2" xfId="0" applyNumberFormat="1" applyFont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/>
    <xf numFmtId="44" fontId="11" fillId="0" borderId="0" xfId="1" applyFont="1" applyFill="1" applyAlignment="1">
      <alignment horizontal="left"/>
    </xf>
    <xf numFmtId="0" fontId="16" fillId="0" borderId="3" xfId="0" applyFont="1" applyBorder="1" applyAlignment="1">
      <alignment readingOrder="1"/>
    </xf>
    <xf numFmtId="10" fontId="10" fillId="4" borderId="0" xfId="0" applyNumberFormat="1" applyFont="1" applyFill="1" applyAlignment="1">
      <alignment horizontal="right"/>
    </xf>
    <xf numFmtId="0" fontId="10" fillId="4" borderId="0" xfId="0" applyFont="1" applyFill="1"/>
    <xf numFmtId="10" fontId="10" fillId="4" borderId="0" xfId="0" applyNumberFormat="1" applyFont="1" applyFill="1" applyAlignment="1">
      <alignment horizontal="center"/>
    </xf>
    <xf numFmtId="0" fontId="13" fillId="4" borderId="0" xfId="0" applyFont="1" applyFill="1"/>
    <xf numFmtId="44" fontId="7" fillId="0" borderId="2" xfId="0" applyNumberFormat="1" applyFont="1" applyBorder="1"/>
    <xf numFmtId="0" fontId="0" fillId="5" borderId="0" xfId="0" applyFill="1"/>
    <xf numFmtId="0" fontId="17" fillId="0" borderId="0" xfId="0" applyFont="1"/>
    <xf numFmtId="2" fontId="8" fillId="0" borderId="0" xfId="0" applyNumberFormat="1" applyFont="1"/>
    <xf numFmtId="0" fontId="7" fillId="0" borderId="3" xfId="0" applyFont="1" applyBorder="1" applyAlignment="1">
      <alignment readingOrder="1"/>
    </xf>
    <xf numFmtId="0" fontId="21" fillId="0" borderId="3" xfId="0" applyFont="1" applyBorder="1"/>
    <xf numFmtId="0" fontId="21" fillId="0" borderId="0" xfId="0" applyFont="1"/>
    <xf numFmtId="0" fontId="22" fillId="0" borderId="0" xfId="0" applyFont="1"/>
    <xf numFmtId="0" fontId="0" fillId="4" borderId="0" xfId="0" applyFill="1" applyAlignment="1">
      <alignment horizontal="left"/>
    </xf>
    <xf numFmtId="0" fontId="0" fillId="4" borderId="0" xfId="0" applyFill="1"/>
    <xf numFmtId="0" fontId="22" fillId="4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49" fontId="0" fillId="0" borderId="0" xfId="0" applyNumberFormat="1"/>
    <xf numFmtId="3" fontId="5" fillId="0" borderId="0" xfId="0" applyNumberFormat="1" applyFont="1"/>
    <xf numFmtId="0" fontId="30" fillId="0" borderId="0" xfId="0" applyFont="1" applyAlignment="1">
      <alignment horizontal="left"/>
    </xf>
    <xf numFmtId="0" fontId="23" fillId="4" borderId="8" xfId="0" applyFont="1" applyFill="1" applyBorder="1" applyAlignment="1">
      <alignment horizontal="center"/>
    </xf>
    <xf numFmtId="0" fontId="0" fillId="4" borderId="34" xfId="0" applyFill="1" applyBorder="1" applyAlignment="1">
      <alignment horizontal="left"/>
    </xf>
    <xf numFmtId="0" fontId="0" fillId="0" borderId="12" xfId="0" applyBorder="1"/>
    <xf numFmtId="0" fontId="23" fillId="0" borderId="15" xfId="0" applyFont="1" applyBorder="1" applyAlignment="1">
      <alignment horizontal="left"/>
    </xf>
    <xf numFmtId="44" fontId="26" fillId="0" borderId="0" xfId="0" applyNumberFormat="1" applyFont="1"/>
    <xf numFmtId="0" fontId="24" fillId="0" borderId="15" xfId="0" applyFont="1" applyBorder="1"/>
    <xf numFmtId="9" fontId="26" fillId="0" borderId="0" xfId="30" applyFont="1" applyFill="1" applyBorder="1" applyAlignment="1">
      <alignment horizontal="center"/>
    </xf>
    <xf numFmtId="43" fontId="26" fillId="0" borderId="0" xfId="30" applyNumberFormat="1" applyFont="1" applyFill="1" applyBorder="1" applyAlignment="1">
      <alignment horizontal="center"/>
    </xf>
    <xf numFmtId="10" fontId="26" fillId="0" borderId="0" xfId="30" applyNumberFormat="1" applyFont="1" applyFill="1" applyBorder="1"/>
    <xf numFmtId="44" fontId="26" fillId="0" borderId="0" xfId="1" applyFont="1" applyFill="1" applyBorder="1"/>
    <xf numFmtId="0" fontId="25" fillId="0" borderId="0" xfId="0" applyFont="1"/>
    <xf numFmtId="10" fontId="23" fillId="0" borderId="12" xfId="0" applyNumberFormat="1" applyFont="1" applyBorder="1"/>
    <xf numFmtId="9" fontId="26" fillId="0" borderId="0" xfId="30" applyFont="1" applyBorder="1" applyAlignment="1">
      <alignment horizontal="center"/>
    </xf>
    <xf numFmtId="43" fontId="26" fillId="0" borderId="0" xfId="30" applyNumberFormat="1" applyFont="1" applyBorder="1" applyAlignment="1">
      <alignment horizontal="center"/>
    </xf>
    <xf numFmtId="43" fontId="26" fillId="0" borderId="0" xfId="0" applyNumberFormat="1" applyFont="1"/>
    <xf numFmtId="10" fontId="26" fillId="0" borderId="0" xfId="30" applyNumberFormat="1" applyFont="1" applyBorder="1"/>
    <xf numFmtId="44" fontId="26" fillId="0" borderId="0" xfId="1" applyFont="1" applyBorder="1"/>
    <xf numFmtId="0" fontId="26" fillId="0" borderId="0" xfId="0" applyFont="1"/>
    <xf numFmtId="0" fontId="26" fillId="0" borderId="12" xfId="0" applyFont="1" applyBorder="1"/>
    <xf numFmtId="0" fontId="27" fillId="0" borderId="0" xfId="0" applyFont="1"/>
    <xf numFmtId="0" fontId="24" fillId="0" borderId="0" xfId="0" applyFont="1"/>
    <xf numFmtId="0" fontId="24" fillId="0" borderId="12" xfId="0" applyFont="1" applyBorder="1"/>
    <xf numFmtId="0" fontId="0" fillId="0" borderId="34" xfId="0" applyBorder="1"/>
    <xf numFmtId="0" fontId="0" fillId="0" borderId="33" xfId="0" applyBorder="1"/>
    <xf numFmtId="0" fontId="0" fillId="0" borderId="0" xfId="0" applyAlignment="1">
      <alignment wrapText="1"/>
    </xf>
    <xf numFmtId="49" fontId="37" fillId="4" borderId="0" xfId="0" applyNumberFormat="1" applyFont="1" applyFill="1" applyAlignment="1">
      <alignment horizontal="left"/>
    </xf>
    <xf numFmtId="0" fontId="9" fillId="0" borderId="5" xfId="0" applyFont="1" applyBorder="1"/>
    <xf numFmtId="0" fontId="35" fillId="4" borderId="0" xfId="0" applyFont="1" applyFill="1"/>
    <xf numFmtId="2" fontId="35" fillId="4" borderId="0" xfId="0" applyNumberFormat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0" fontId="20" fillId="4" borderId="0" xfId="0" applyNumberFormat="1" applyFont="1" applyFill="1" applyAlignment="1">
      <alignment horizontal="right"/>
    </xf>
    <xf numFmtId="10" fontId="7" fillId="0" borderId="5" xfId="0" applyNumberFormat="1" applyFont="1" applyBorder="1" applyAlignment="1">
      <alignment horizontal="center"/>
    </xf>
    <xf numFmtId="10" fontId="20" fillId="4" borderId="0" xfId="0" applyNumberFormat="1" applyFont="1" applyFill="1" applyAlignment="1">
      <alignment horizontal="center"/>
    </xf>
    <xf numFmtId="10" fontId="7" fillId="0" borderId="5" xfId="0" applyNumberFormat="1" applyFont="1" applyBorder="1"/>
    <xf numFmtId="10" fontId="20" fillId="4" borderId="0" xfId="0" applyNumberFormat="1" applyFont="1" applyFill="1"/>
    <xf numFmtId="0" fontId="20" fillId="0" borderId="0" xfId="0" applyFont="1" applyAlignment="1">
      <alignment horizontal="center" wrapText="1"/>
    </xf>
    <xf numFmtId="44" fontId="11" fillId="0" borderId="0" xfId="1" applyFont="1" applyFill="1" applyBorder="1" applyAlignment="1">
      <alignment horizontal="left"/>
    </xf>
    <xf numFmtId="0" fontId="14" fillId="0" borderId="0" xfId="0" applyFont="1"/>
    <xf numFmtId="15" fontId="30" fillId="0" borderId="0" xfId="0" applyNumberFormat="1" applyFont="1" applyAlignment="1">
      <alignment horizontal="left" shrinkToFit="1"/>
    </xf>
    <xf numFmtId="15" fontId="43" fillId="0" borderId="0" xfId="0" applyNumberFormat="1" applyFont="1" applyAlignment="1">
      <alignment horizontal="left" shrinkToFit="1"/>
    </xf>
    <xf numFmtId="0" fontId="0" fillId="0" borderId="0" xfId="0" applyAlignment="1">
      <alignment vertical="top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4" fontId="11" fillId="0" borderId="25" xfId="1" applyFont="1" applyFill="1" applyBorder="1" applyAlignment="1">
      <alignment horizontal="left"/>
    </xf>
    <xf numFmtId="0" fontId="5" fillId="0" borderId="25" xfId="0" applyFont="1" applyBorder="1"/>
    <xf numFmtId="0" fontId="14" fillId="0" borderId="25" xfId="0" applyFont="1" applyBorder="1"/>
    <xf numFmtId="0" fontId="23" fillId="4" borderId="7" xfId="0" applyFont="1" applyFill="1" applyBorder="1" applyAlignment="1">
      <alignment horizontal="left"/>
    </xf>
    <xf numFmtId="44" fontId="18" fillId="0" borderId="8" xfId="1" applyFont="1" applyFill="1" applyBorder="1"/>
    <xf numFmtId="44" fontId="44" fillId="0" borderId="6" xfId="1" applyFont="1" applyFill="1" applyBorder="1" applyAlignment="1">
      <alignment horizontal="left"/>
    </xf>
    <xf numFmtId="0" fontId="0" fillId="0" borderId="15" xfId="0" applyBorder="1"/>
    <xf numFmtId="0" fontId="32" fillId="0" borderId="0" xfId="0" applyFont="1"/>
    <xf numFmtId="0" fontId="45" fillId="0" borderId="0" xfId="0" applyFont="1"/>
    <xf numFmtId="0" fontId="46" fillId="0" borderId="0" xfId="0" applyFont="1"/>
    <xf numFmtId="0" fontId="45" fillId="0" borderId="12" xfId="0" applyFont="1" applyBorder="1"/>
    <xf numFmtId="0" fontId="32" fillId="0" borderId="5" xfId="0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44" fontId="47" fillId="0" borderId="8" xfId="1" applyFont="1" applyBorder="1"/>
    <xf numFmtId="44" fontId="45" fillId="0" borderId="0" xfId="0" applyNumberFormat="1" applyFont="1"/>
    <xf numFmtId="44" fontId="48" fillId="0" borderId="0" xfId="0" applyNumberFormat="1" applyFont="1"/>
    <xf numFmtId="165" fontId="45" fillId="0" borderId="12" xfId="0" applyNumberFormat="1" applyFont="1" applyBorder="1"/>
    <xf numFmtId="44" fontId="45" fillId="0" borderId="39" xfId="0" applyNumberFormat="1" applyFont="1" applyBorder="1"/>
    <xf numFmtId="44" fontId="48" fillId="0" borderId="39" xfId="0" applyNumberFormat="1" applyFont="1" applyBorder="1"/>
    <xf numFmtId="165" fontId="45" fillId="0" borderId="13" xfId="0" applyNumberFormat="1" applyFont="1" applyBorder="1"/>
    <xf numFmtId="165" fontId="11" fillId="0" borderId="0" xfId="0" applyNumberFormat="1" applyFont="1"/>
    <xf numFmtId="0" fontId="20" fillId="0" borderId="0" xfId="0" applyFont="1" applyAlignment="1">
      <alignment wrapText="1"/>
    </xf>
    <xf numFmtId="49" fontId="35" fillId="4" borderId="0" xfId="0" applyNumberFormat="1" applyFont="1" applyFill="1" applyAlignment="1">
      <alignment horizontal="left"/>
    </xf>
    <xf numFmtId="0" fontId="49" fillId="0" borderId="3" xfId="0" applyFont="1" applyBorder="1" applyAlignment="1">
      <alignment readingOrder="1"/>
    </xf>
    <xf numFmtId="0" fontId="20" fillId="0" borderId="0" xfId="0" applyFont="1" applyAlignment="1">
      <alignment horizontal="center" vertical="center" wrapText="1"/>
    </xf>
    <xf numFmtId="44" fontId="8" fillId="5" borderId="29" xfId="1" applyFont="1" applyFill="1" applyBorder="1"/>
    <xf numFmtId="3" fontId="8" fillId="5" borderId="28" xfId="0" applyNumberFormat="1" applyFont="1" applyFill="1" applyBorder="1"/>
    <xf numFmtId="2" fontId="8" fillId="5" borderId="28" xfId="0" applyNumberFormat="1" applyFont="1" applyFill="1" applyBorder="1"/>
    <xf numFmtId="10" fontId="11" fillId="5" borderId="9" xfId="0" applyNumberFormat="1" applyFont="1" applyFill="1" applyBorder="1" applyAlignment="1">
      <alignment horizontal="center"/>
    </xf>
    <xf numFmtId="10" fontId="11" fillId="5" borderId="10" xfId="0" applyNumberFormat="1" applyFont="1" applyFill="1" applyBorder="1" applyAlignment="1">
      <alignment horizontal="center"/>
    </xf>
    <xf numFmtId="10" fontId="11" fillId="5" borderId="11" xfId="0" applyNumberFormat="1" applyFont="1" applyFill="1" applyBorder="1" applyAlignment="1">
      <alignment horizontal="center"/>
    </xf>
    <xf numFmtId="10" fontId="11" fillId="5" borderId="17" xfId="0" applyNumberFormat="1" applyFont="1" applyFill="1" applyBorder="1" applyAlignment="1">
      <alignment horizontal="center"/>
    </xf>
    <xf numFmtId="10" fontId="11" fillId="5" borderId="14" xfId="0" applyNumberFormat="1" applyFont="1" applyFill="1" applyBorder="1" applyAlignment="1">
      <alignment horizontal="center"/>
    </xf>
    <xf numFmtId="10" fontId="11" fillId="5" borderId="12" xfId="0" applyNumberFormat="1" applyFont="1" applyFill="1" applyBorder="1" applyAlignment="1">
      <alignment horizontal="center"/>
    </xf>
    <xf numFmtId="10" fontId="11" fillId="5" borderId="19" xfId="0" applyNumberFormat="1" applyFont="1" applyFill="1" applyBorder="1" applyAlignment="1">
      <alignment horizontal="center"/>
    </xf>
    <xf numFmtId="10" fontId="11" fillId="5" borderId="13" xfId="0" applyNumberFormat="1" applyFont="1" applyFill="1" applyBorder="1" applyAlignment="1">
      <alignment horizontal="center"/>
    </xf>
    <xf numFmtId="0" fontId="7" fillId="7" borderId="6" xfId="0" applyFont="1" applyFill="1" applyBorder="1" applyAlignment="1">
      <alignment wrapText="1"/>
    </xf>
    <xf numFmtId="0" fontId="10" fillId="7" borderId="7" xfId="0" applyFont="1" applyFill="1" applyBorder="1" applyAlignment="1">
      <alignment horizontal="center" wrapText="1"/>
    </xf>
    <xf numFmtId="0" fontId="7" fillId="7" borderId="18" xfId="0" applyFont="1" applyFill="1" applyBorder="1" applyAlignment="1">
      <alignment wrapText="1"/>
    </xf>
    <xf numFmtId="0" fontId="10" fillId="7" borderId="20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wrapText="1"/>
    </xf>
    <xf numFmtId="0" fontId="10" fillId="7" borderId="6" xfId="0" applyFont="1" applyFill="1" applyBorder="1" applyAlignment="1">
      <alignment horizontal="center" wrapText="1"/>
    </xf>
    <xf numFmtId="165" fontId="11" fillId="6" borderId="15" xfId="0" applyNumberFormat="1" applyFont="1" applyFill="1" applyBorder="1" applyAlignment="1">
      <alignment horizontal="center"/>
    </xf>
    <xf numFmtId="165" fontId="11" fillId="6" borderId="16" xfId="0" applyNumberFormat="1" applyFont="1" applyFill="1" applyBorder="1" applyAlignment="1">
      <alignment horizontal="center"/>
    </xf>
    <xf numFmtId="165" fontId="11" fillId="6" borderId="21" xfId="0" applyNumberFormat="1" applyFont="1" applyFill="1" applyBorder="1" applyAlignment="1">
      <alignment horizontal="center"/>
    </xf>
    <xf numFmtId="165" fontId="11" fillId="6" borderId="10" xfId="0" applyNumberFormat="1" applyFont="1" applyFill="1" applyBorder="1" applyAlignment="1">
      <alignment horizontal="center"/>
    </xf>
    <xf numFmtId="165" fontId="11" fillId="6" borderId="11" xfId="0" applyNumberFormat="1" applyFont="1" applyFill="1" applyBorder="1" applyAlignment="1">
      <alignment horizontal="center"/>
    </xf>
    <xf numFmtId="2" fontId="8" fillId="5" borderId="0" xfId="0" applyNumberFormat="1" applyFont="1" applyFill="1"/>
    <xf numFmtId="0" fontId="7" fillId="0" borderId="0" xfId="0" applyFont="1" applyAlignment="1">
      <alignment horizontal="center" wrapText="1"/>
    </xf>
    <xf numFmtId="0" fontId="6" fillId="8" borderId="0" xfId="0" applyFont="1" applyFill="1" applyAlignment="1">
      <alignment readingOrder="1"/>
    </xf>
    <xf numFmtId="0" fontId="6" fillId="9" borderId="0" xfId="0" applyFont="1" applyFill="1" applyAlignment="1">
      <alignment readingOrder="1"/>
    </xf>
    <xf numFmtId="0" fontId="19" fillId="3" borderId="24" xfId="0" applyFont="1" applyFill="1" applyBorder="1" applyAlignment="1">
      <alignment horizontal="left"/>
    </xf>
    <xf numFmtId="44" fontId="12" fillId="3" borderId="42" xfId="1" applyFont="1" applyFill="1" applyBorder="1" applyAlignment="1">
      <alignment horizontal="left"/>
    </xf>
    <xf numFmtId="0" fontId="8" fillId="3" borderId="25" xfId="0" applyFont="1" applyFill="1" applyBorder="1" applyProtection="1">
      <protection hidden="1"/>
    </xf>
    <xf numFmtId="0" fontId="5" fillId="3" borderId="43" xfId="0" applyFont="1" applyFill="1" applyBorder="1" applyAlignment="1">
      <alignment wrapText="1"/>
    </xf>
    <xf numFmtId="0" fontId="7" fillId="7" borderId="7" xfId="0" applyFont="1" applyFill="1" applyBorder="1" applyAlignment="1">
      <alignment wrapText="1"/>
    </xf>
    <xf numFmtId="0" fontId="7" fillId="7" borderId="53" xfId="0" applyFont="1" applyFill="1" applyBorder="1" applyAlignment="1">
      <alignment wrapText="1"/>
    </xf>
    <xf numFmtId="0" fontId="7" fillId="7" borderId="8" xfId="0" applyFont="1" applyFill="1" applyBorder="1" applyAlignment="1">
      <alignment horizontal="center" wrapText="1"/>
    </xf>
    <xf numFmtId="44" fontId="8" fillId="0" borderId="0" xfId="1" applyFont="1" applyFill="1" applyBorder="1"/>
    <xf numFmtId="3" fontId="8" fillId="0" borderId="0" xfId="0" applyNumberFormat="1" applyFont="1"/>
    <xf numFmtId="0" fontId="7" fillId="10" borderId="3" xfId="0" applyFont="1" applyFill="1" applyBorder="1" applyAlignment="1">
      <alignment horizontal="left"/>
    </xf>
    <xf numFmtId="0" fontId="5" fillId="10" borderId="0" xfId="0" applyFont="1" applyFill="1"/>
    <xf numFmtId="0" fontId="20" fillId="10" borderId="3" xfId="0" applyFont="1" applyFill="1" applyBorder="1" applyAlignment="1">
      <alignment readingOrder="1"/>
    </xf>
    <xf numFmtId="0" fontId="6" fillId="10" borderId="0" xfId="0" applyFont="1" applyFill="1" applyAlignment="1">
      <alignment readingOrder="1"/>
    </xf>
    <xf numFmtId="44" fontId="7" fillId="12" borderId="2" xfId="0" applyNumberFormat="1" applyFont="1" applyFill="1" applyBorder="1"/>
    <xf numFmtId="165" fontId="52" fillId="6" borderId="16" xfId="0" applyNumberFormat="1" applyFont="1" applyFill="1" applyBorder="1" applyAlignment="1">
      <alignment horizontal="center"/>
    </xf>
    <xf numFmtId="49" fontId="35" fillId="5" borderId="0" xfId="0" applyNumberFormat="1" applyFont="1" applyFill="1"/>
    <xf numFmtId="0" fontId="35" fillId="5" borderId="0" xfId="0" applyFont="1" applyFill="1"/>
    <xf numFmtId="2" fontId="35" fillId="5" borderId="0" xfId="0" applyNumberFormat="1" applyFont="1" applyFill="1"/>
    <xf numFmtId="0" fontId="37" fillId="4" borderId="0" xfId="0" applyFont="1" applyFill="1"/>
    <xf numFmtId="49" fontId="53" fillId="4" borderId="0" xfId="0" applyNumberFormat="1" applyFont="1" applyFill="1"/>
    <xf numFmtId="0" fontId="21" fillId="5" borderId="3" xfId="0" applyFont="1" applyFill="1" applyBorder="1"/>
    <xf numFmtId="0" fontId="7" fillId="10" borderId="0" xfId="0" applyFont="1" applyFill="1" applyAlignment="1">
      <alignment horizontal="left"/>
    </xf>
    <xf numFmtId="0" fontId="5" fillId="10" borderId="0" xfId="0" applyFont="1" applyFill="1" applyAlignment="1">
      <alignment horizontal="left"/>
    </xf>
    <xf numFmtId="49" fontId="32" fillId="5" borderId="0" xfId="0" applyNumberFormat="1" applyFont="1" applyFill="1" applyAlignment="1">
      <alignment horizontal="left"/>
    </xf>
    <xf numFmtId="0" fontId="33" fillId="5" borderId="0" xfId="0" applyFont="1" applyFill="1" applyAlignment="1">
      <alignment horizontal="center" wrapText="1"/>
    </xf>
    <xf numFmtId="0" fontId="34" fillId="5" borderId="0" xfId="0" applyFont="1" applyFill="1"/>
    <xf numFmtId="44" fontId="12" fillId="3" borderId="27" xfId="1" applyFont="1" applyFill="1" applyBorder="1" applyAlignment="1">
      <alignment horizontal="left"/>
    </xf>
    <xf numFmtId="0" fontId="8" fillId="3" borderId="25" xfId="0" applyFont="1" applyFill="1" applyBorder="1"/>
    <xf numFmtId="0" fontId="5" fillId="3" borderId="0" xfId="0" applyFont="1" applyFill="1" applyAlignment="1">
      <alignment wrapText="1"/>
    </xf>
    <xf numFmtId="49" fontId="32" fillId="8" borderId="0" xfId="0" applyNumberFormat="1" applyFont="1" applyFill="1"/>
    <xf numFmtId="0" fontId="35" fillId="8" borderId="0" xfId="0" applyFont="1" applyFill="1"/>
    <xf numFmtId="2" fontId="35" fillId="8" borderId="0" xfId="0" applyNumberFormat="1" applyFont="1" applyFill="1"/>
    <xf numFmtId="0" fontId="0" fillId="8" borderId="0" xfId="0" applyFill="1"/>
    <xf numFmtId="49" fontId="35" fillId="0" borderId="0" xfId="0" applyNumberFormat="1" applyFont="1"/>
    <xf numFmtId="49" fontId="35" fillId="8" borderId="0" xfId="0" applyNumberFormat="1" applyFont="1" applyFill="1"/>
    <xf numFmtId="0" fontId="0" fillId="8" borderId="0" xfId="0" applyFill="1" applyAlignment="1">
      <alignment wrapText="1"/>
    </xf>
    <xf numFmtId="49" fontId="53" fillId="5" borderId="0" xfId="0" applyNumberFormat="1" applyFont="1" applyFill="1"/>
    <xf numFmtId="0" fontId="37" fillId="5" borderId="0" xfId="0" applyFont="1" applyFill="1"/>
    <xf numFmtId="49" fontId="35" fillId="0" borderId="0" xfId="0" applyNumberFormat="1" applyFont="1" applyAlignment="1">
      <alignment horizontal="center"/>
    </xf>
    <xf numFmtId="49" fontId="37" fillId="5" borderId="0" xfId="0" applyNumberFormat="1" applyFont="1" applyFill="1" applyAlignment="1">
      <alignment horizontal="left"/>
    </xf>
    <xf numFmtId="49" fontId="35" fillId="5" borderId="0" xfId="0" applyNumberFormat="1" applyFont="1" applyFill="1" applyAlignment="1">
      <alignment horizontal="left"/>
    </xf>
    <xf numFmtId="49" fontId="32" fillId="8" borderId="0" xfId="0" applyNumberFormat="1" applyFont="1" applyFill="1" applyAlignment="1">
      <alignment horizontal="left"/>
    </xf>
    <xf numFmtId="49" fontId="37" fillId="8" borderId="0" xfId="0" applyNumberFormat="1" applyFont="1" applyFill="1" applyAlignment="1">
      <alignment horizontal="left"/>
    </xf>
    <xf numFmtId="49" fontId="35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left"/>
    </xf>
    <xf numFmtId="49" fontId="32" fillId="7" borderId="0" xfId="0" applyNumberFormat="1" applyFont="1" applyFill="1" applyAlignment="1">
      <alignment horizontal="left"/>
    </xf>
    <xf numFmtId="49" fontId="37" fillId="7" borderId="0" xfId="0" applyNumberFormat="1" applyFont="1" applyFill="1" applyAlignment="1">
      <alignment horizontal="left"/>
    </xf>
    <xf numFmtId="49" fontId="37" fillId="7" borderId="0" xfId="0" applyNumberFormat="1" applyFont="1" applyFill="1"/>
    <xf numFmtId="0" fontId="0" fillId="7" borderId="0" xfId="0" applyFill="1"/>
    <xf numFmtId="49" fontId="35" fillId="7" borderId="0" xfId="0" applyNumberFormat="1" applyFont="1" applyFill="1"/>
    <xf numFmtId="0" fontId="54" fillId="0" borderId="3" xfId="0" applyFont="1" applyBorder="1" applyAlignment="1">
      <alignment horizontal="left" wrapText="1"/>
    </xf>
    <xf numFmtId="0" fontId="55" fillId="0" borderId="0" xfId="0" applyFont="1"/>
    <xf numFmtId="0" fontId="19" fillId="3" borderId="24" xfId="0" applyFont="1" applyFill="1" applyBorder="1" applyAlignment="1">
      <alignment horizontal="left" wrapText="1"/>
    </xf>
    <xf numFmtId="164" fontId="39" fillId="5" borderId="28" xfId="0" applyNumberFormat="1" applyFont="1" applyFill="1" applyBorder="1"/>
    <xf numFmtId="2" fontId="8" fillId="5" borderId="41" xfId="0" applyNumberFormat="1" applyFont="1" applyFill="1" applyBorder="1"/>
    <xf numFmtId="9" fontId="7" fillId="5" borderId="6" xfId="0" applyNumberFormat="1" applyFont="1" applyFill="1" applyBorder="1" applyAlignment="1">
      <alignment horizontal="right"/>
    </xf>
    <xf numFmtId="9" fontId="7" fillId="5" borderId="6" xfId="0" applyNumberFormat="1" applyFont="1" applyFill="1" applyBorder="1"/>
    <xf numFmtId="0" fontId="7" fillId="5" borderId="6" xfId="0" applyFont="1" applyFill="1" applyBorder="1" applyAlignment="1">
      <alignment wrapText="1"/>
    </xf>
    <xf numFmtId="0" fontId="7" fillId="5" borderId="18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164" fontId="39" fillId="0" borderId="0" xfId="0" applyNumberFormat="1" applyFont="1"/>
    <xf numFmtId="9" fontId="7" fillId="0" borderId="0" xfId="0" applyNumberFormat="1" applyFont="1" applyAlignment="1">
      <alignment horizontal="right"/>
    </xf>
    <xf numFmtId="9" fontId="7" fillId="0" borderId="0" xfId="0" applyNumberFormat="1" applyFont="1"/>
    <xf numFmtId="0" fontId="11" fillId="5" borderId="5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5" xfId="0" applyFont="1" applyFill="1" applyBorder="1" applyAlignment="1">
      <alignment horizontal="left" wrapText="1"/>
    </xf>
    <xf numFmtId="0" fontId="11" fillId="5" borderId="56" xfId="0" applyFont="1" applyFill="1" applyBorder="1" applyAlignment="1">
      <alignment wrapText="1"/>
    </xf>
    <xf numFmtId="0" fontId="11" fillId="5" borderId="56" xfId="0" applyFont="1" applyFill="1" applyBorder="1" applyAlignment="1">
      <alignment horizontal="center"/>
    </xf>
    <xf numFmtId="44" fontId="7" fillId="15" borderId="2" xfId="0" applyNumberFormat="1" applyFont="1" applyFill="1" applyBorder="1"/>
    <xf numFmtId="0" fontId="56" fillId="10" borderId="3" xfId="0" applyFont="1" applyFill="1" applyBorder="1" applyAlignment="1">
      <alignment horizontal="left"/>
    </xf>
    <xf numFmtId="0" fontId="57" fillId="10" borderId="0" xfId="0" applyFont="1" applyFill="1"/>
    <xf numFmtId="0" fontId="58" fillId="10" borderId="3" xfId="0" applyFont="1" applyFill="1" applyBorder="1" applyAlignment="1">
      <alignment readingOrder="1"/>
    </xf>
    <xf numFmtId="0" fontId="59" fillId="10" borderId="0" xfId="0" applyFont="1" applyFill="1" applyAlignment="1">
      <alignment readingOrder="1"/>
    </xf>
    <xf numFmtId="0" fontId="7" fillId="16" borderId="0" xfId="0" applyFont="1" applyFill="1"/>
    <xf numFmtId="0" fontId="5" fillId="16" borderId="0" xfId="0" applyFont="1" applyFill="1"/>
    <xf numFmtId="2" fontId="8" fillId="16" borderId="0" xfId="0" applyNumberFormat="1" applyFont="1" applyFill="1"/>
    <xf numFmtId="44" fontId="18" fillId="0" borderId="34" xfId="1" applyFont="1" applyFill="1" applyBorder="1"/>
    <xf numFmtId="44" fontId="47" fillId="0" borderId="0" xfId="1" applyFont="1" applyBorder="1"/>
    <xf numFmtId="44" fontId="47" fillId="0" borderId="39" xfId="1" applyFont="1" applyBorder="1"/>
    <xf numFmtId="0" fontId="11" fillId="5" borderId="3" xfId="0" applyFont="1" applyFill="1" applyBorder="1" applyAlignment="1">
      <alignment horizontal="left" wrapText="1"/>
    </xf>
    <xf numFmtId="0" fontId="11" fillId="5" borderId="59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left" wrapText="1"/>
    </xf>
    <xf numFmtId="0" fontId="11" fillId="5" borderId="55" xfId="0" applyFont="1" applyFill="1" applyBorder="1" applyAlignment="1">
      <alignment horizontal="center"/>
    </xf>
    <xf numFmtId="0" fontId="7" fillId="7" borderId="60" xfId="0" applyFont="1" applyFill="1" applyBorder="1" applyAlignment="1">
      <alignment wrapText="1"/>
    </xf>
    <xf numFmtId="0" fontId="7" fillId="7" borderId="34" xfId="0" applyFont="1" applyFill="1" applyBorder="1" applyAlignment="1">
      <alignment wrapText="1"/>
    </xf>
    <xf numFmtId="0" fontId="7" fillId="7" borderId="33" xfId="0" applyFont="1" applyFill="1" applyBorder="1" applyAlignment="1">
      <alignment horizontal="center" wrapText="1"/>
    </xf>
    <xf numFmtId="0" fontId="11" fillId="5" borderId="57" xfId="0" applyFont="1" applyFill="1" applyBorder="1" applyAlignment="1">
      <alignment horizontal="left" wrapText="1"/>
    </xf>
    <xf numFmtId="0" fontId="11" fillId="5" borderId="61" xfId="0" applyFont="1" applyFill="1" applyBorder="1" applyAlignment="1">
      <alignment wrapText="1"/>
    </xf>
    <xf numFmtId="0" fontId="11" fillId="5" borderId="58" xfId="0" applyFont="1" applyFill="1" applyBorder="1" applyAlignment="1">
      <alignment horizontal="center"/>
    </xf>
    <xf numFmtId="0" fontId="32" fillId="10" borderId="5" xfId="0" applyFont="1" applyFill="1" applyBorder="1" applyAlignment="1">
      <alignment horizontal="center" wrapText="1"/>
    </xf>
    <xf numFmtId="165" fontId="45" fillId="10" borderId="0" xfId="30" applyNumberFormat="1" applyFont="1" applyFill="1" applyBorder="1"/>
    <xf numFmtId="165" fontId="45" fillId="10" borderId="39" xfId="30" applyNumberFormat="1" applyFont="1" applyFill="1" applyBorder="1"/>
    <xf numFmtId="165" fontId="48" fillId="10" borderId="0" xfId="30" applyNumberFormat="1" applyFont="1" applyFill="1" applyBorder="1"/>
    <xf numFmtId="165" fontId="48" fillId="10" borderId="39" xfId="30" applyNumberFormat="1" applyFont="1" applyFill="1" applyBorder="1"/>
    <xf numFmtId="0" fontId="0" fillId="5" borderId="36" xfId="0" applyFill="1" applyBorder="1"/>
    <xf numFmtId="10" fontId="32" fillId="5" borderId="0" xfId="30" applyNumberFormat="1" applyFont="1" applyFill="1" applyBorder="1" applyAlignment="1">
      <alignment horizontal="right"/>
    </xf>
    <xf numFmtId="0" fontId="0" fillId="5" borderId="37" xfId="0" applyFill="1" applyBorder="1"/>
    <xf numFmtId="0" fontId="0" fillId="5" borderId="38" xfId="0" applyFill="1" applyBorder="1"/>
    <xf numFmtId="10" fontId="32" fillId="5" borderId="39" xfId="30" applyNumberFormat="1" applyFont="1" applyFill="1" applyBorder="1" applyAlignment="1">
      <alignment horizontal="right"/>
    </xf>
    <xf numFmtId="44" fontId="60" fillId="0" borderId="0" xfId="1" applyFont="1" applyFill="1" applyBorder="1"/>
    <xf numFmtId="3" fontId="60" fillId="0" borderId="0" xfId="0" applyNumberFormat="1" applyFont="1"/>
    <xf numFmtId="164" fontId="60" fillId="0" borderId="0" xfId="0" applyNumberFormat="1" applyFont="1"/>
    <xf numFmtId="2" fontId="60" fillId="0" borderId="0" xfId="0" applyNumberFormat="1" applyFont="1"/>
    <xf numFmtId="9" fontId="56" fillId="0" borderId="0" xfId="0" applyNumberFormat="1" applyFont="1" applyAlignment="1">
      <alignment horizontal="right"/>
    </xf>
    <xf numFmtId="9" fontId="56" fillId="0" borderId="0" xfId="0" applyNumberFormat="1" applyFont="1"/>
    <xf numFmtId="0" fontId="19" fillId="2" borderId="24" xfId="0" applyFont="1" applyFill="1" applyBorder="1" applyAlignment="1">
      <alignment horizontal="left" wrapText="1"/>
    </xf>
    <xf numFmtId="44" fontId="12" fillId="2" borderId="42" xfId="1" applyFont="1" applyFill="1" applyBorder="1" applyAlignment="1">
      <alignment horizontal="left"/>
    </xf>
    <xf numFmtId="0" fontId="8" fillId="2" borderId="25" xfId="0" applyFont="1" applyFill="1" applyBorder="1"/>
    <xf numFmtId="0" fontId="5" fillId="2" borderId="43" xfId="0" applyFont="1" applyFill="1" applyBorder="1" applyAlignment="1">
      <alignment wrapText="1"/>
    </xf>
    <xf numFmtId="0" fontId="22" fillId="10" borderId="0" xfId="0" applyFont="1" applyFill="1"/>
    <xf numFmtId="0" fontId="0" fillId="10" borderId="0" xfId="0" applyFill="1"/>
    <xf numFmtId="49" fontId="55" fillId="0" borderId="0" xfId="0" applyNumberFormat="1" applyFont="1"/>
    <xf numFmtId="0" fontId="61" fillId="8" borderId="3" xfId="0" applyFont="1" applyFill="1" applyBorder="1"/>
    <xf numFmtId="0" fontId="57" fillId="8" borderId="0" xfId="0" applyFont="1" applyFill="1"/>
    <xf numFmtId="2" fontId="60" fillId="8" borderId="0" xfId="0" applyNumberFormat="1" applyFont="1" applyFill="1"/>
    <xf numFmtId="0" fontId="7" fillId="5" borderId="0" xfId="0" applyFont="1" applyFill="1"/>
    <xf numFmtId="0" fontId="5" fillId="5" borderId="0" xfId="0" applyFont="1" applyFill="1"/>
    <xf numFmtId="10" fontId="7" fillId="11" borderId="2" xfId="0" applyNumberFormat="1" applyFont="1" applyFill="1" applyBorder="1"/>
    <xf numFmtId="10" fontId="32" fillId="0" borderId="0" xfId="30" applyNumberFormat="1" applyFont="1" applyFill="1" applyBorder="1" applyAlignment="1">
      <alignment horizontal="right"/>
    </xf>
    <xf numFmtId="165" fontId="48" fillId="0" borderId="0" xfId="30" applyNumberFormat="1" applyFont="1" applyFill="1" applyBorder="1"/>
    <xf numFmtId="0" fontId="22" fillId="7" borderId="0" xfId="0" applyFont="1" applyFill="1"/>
    <xf numFmtId="2" fontId="35" fillId="10" borderId="0" xfId="0" applyNumberFormat="1" applyFont="1" applyFill="1"/>
    <xf numFmtId="0" fontId="35" fillId="10" borderId="0" xfId="0" applyFont="1" applyFill="1"/>
    <xf numFmtId="49" fontId="32" fillId="10" borderId="0" xfId="0" applyNumberFormat="1" applyFont="1" applyFill="1"/>
    <xf numFmtId="49" fontId="31" fillId="14" borderId="0" xfId="0" applyNumberFormat="1" applyFont="1" applyFill="1" applyAlignment="1">
      <alignment horizontal="center"/>
    </xf>
    <xf numFmtId="49" fontId="37" fillId="10" borderId="0" xfId="0" applyNumberFormat="1" applyFont="1" applyFill="1" applyAlignment="1">
      <alignment horizontal="left"/>
    </xf>
    <xf numFmtId="49" fontId="35" fillId="8" borderId="0" xfId="0" applyNumberFormat="1" applyFont="1" applyFill="1" applyAlignment="1">
      <alignment horizontal="left"/>
    </xf>
    <xf numFmtId="49" fontId="35" fillId="8" borderId="0" xfId="0" applyNumberFormat="1" applyFont="1" applyFill="1" applyAlignment="1">
      <alignment horizontal="left" vertical="justify"/>
    </xf>
    <xf numFmtId="49" fontId="32" fillId="13" borderId="0" xfId="0" applyNumberFormat="1" applyFont="1" applyFill="1" applyAlignment="1">
      <alignment horizontal="center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20" fillId="0" borderId="0" xfId="0" applyFont="1" applyAlignment="1">
      <alignment horizontal="center" wrapText="1"/>
    </xf>
    <xf numFmtId="0" fontId="9" fillId="9" borderId="22" xfId="0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49" fontId="28" fillId="0" borderId="0" xfId="0" applyNumberFormat="1" applyFont="1" applyAlignment="1">
      <alignment horizontal="center"/>
    </xf>
    <xf numFmtId="0" fontId="29" fillId="0" borderId="0" xfId="0" applyFont="1"/>
    <xf numFmtId="0" fontId="5" fillId="5" borderId="30" xfId="0" applyFont="1" applyFill="1" applyBorder="1" applyAlignment="1">
      <alignment horizontal="left"/>
    </xf>
    <xf numFmtId="0" fontId="5" fillId="5" borderId="31" xfId="0" applyFont="1" applyFill="1" applyBorder="1" applyAlignment="1">
      <alignment horizontal="left"/>
    </xf>
    <xf numFmtId="0" fontId="9" fillId="8" borderId="22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9" fillId="8" borderId="23" xfId="0" applyFont="1" applyFill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40" fillId="3" borderId="26" xfId="0" applyFont="1" applyFill="1" applyBorder="1" applyAlignment="1">
      <alignment horizontal="left"/>
    </xf>
    <xf numFmtId="0" fontId="40" fillId="3" borderId="44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5" fillId="5" borderId="32" xfId="0" applyFont="1" applyFill="1" applyBorder="1" applyAlignment="1">
      <alignment horizontal="left"/>
    </xf>
    <xf numFmtId="0" fontId="40" fillId="3" borderId="40" xfId="0" applyFont="1" applyFill="1" applyBorder="1" applyAlignment="1">
      <alignment horizontal="left"/>
    </xf>
    <xf numFmtId="0" fontId="40" fillId="3" borderId="26" xfId="0" applyFont="1" applyFill="1" applyBorder="1" applyAlignment="1">
      <alignment horizontal="center"/>
    </xf>
    <xf numFmtId="0" fontId="40" fillId="3" borderId="4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40" fillId="2" borderId="26" xfId="0" applyFont="1" applyFill="1" applyBorder="1" applyAlignment="1">
      <alignment horizontal="left"/>
    </xf>
    <xf numFmtId="0" fontId="40" fillId="2" borderId="44" xfId="0" applyFont="1" applyFill="1" applyBorder="1" applyAlignment="1">
      <alignment horizontal="left"/>
    </xf>
  </cellXfs>
  <cellStyles count="3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Percent" xfId="30" builtinId="5"/>
  </cellStyles>
  <dxfs count="0"/>
  <tableStyles count="0" defaultTableStyle="TableStyleMedium9" defaultPivotStyle="PivotStyleMedium4"/>
  <colors>
    <mruColors>
      <color rgb="FFFDFB97"/>
      <color rgb="FFFEF6CE"/>
      <color rgb="FFFFFFCC"/>
      <color rgb="FFFFF2CC"/>
      <color rgb="FFFEF2B9"/>
      <color rgb="FFFDF2B9"/>
      <color rgb="FFFDF0B1"/>
      <color rgb="FFFF0000"/>
      <color rgb="FF9933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C368-34DA-4A03-BC34-65C91DB8D882}">
  <dimension ref="A1:BX51"/>
  <sheetViews>
    <sheetView showGridLines="0" topLeftCell="A34" workbookViewId="0">
      <selection activeCell="K47" sqref="K47"/>
    </sheetView>
  </sheetViews>
  <sheetFormatPr defaultRowHeight="15.5"/>
  <cols>
    <col min="1" max="1" width="35.5" style="39" bestFit="1" customWidth="1"/>
    <col min="3" max="3" width="10.6640625" customWidth="1"/>
    <col min="4" max="4" width="10.9140625" customWidth="1"/>
    <col min="5" max="5" width="10.1640625" customWidth="1"/>
    <col min="10" max="10" width="13.08203125" customWidth="1"/>
    <col min="11" max="12" width="19.1640625" customWidth="1"/>
    <col min="13" max="13" width="10.1640625" customWidth="1"/>
    <col min="14" max="14" width="9" customWidth="1"/>
    <col min="32" max="32" width="9.58203125" customWidth="1"/>
  </cols>
  <sheetData>
    <row r="1" spans="1:76" ht="18.5">
      <c r="A1" s="84">
        <f ca="1">'Summer  - 1 Job'!J1</f>
        <v>45426</v>
      </c>
    </row>
    <row r="3" spans="1:76" ht="18.75" customHeight="1">
      <c r="A3" s="265" t="s">
        <v>75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76">
      <c r="A4" s="162" t="s">
        <v>30</v>
      </c>
      <c r="B4" s="163"/>
      <c r="C4" s="163"/>
      <c r="D4" s="163"/>
      <c r="E4" s="163"/>
      <c r="F4" s="164"/>
      <c r="G4" s="164"/>
      <c r="H4" s="28"/>
      <c r="I4" s="28"/>
      <c r="J4" s="28"/>
      <c r="K4" s="28"/>
      <c r="L4" s="28"/>
    </row>
    <row r="5" spans="1:76" ht="25" customHeight="1">
      <c r="A5" s="154" t="s">
        <v>31</v>
      </c>
      <c r="B5" s="155"/>
      <c r="C5" s="155"/>
      <c r="D5" s="155"/>
      <c r="E5" s="155"/>
      <c r="F5" s="155"/>
      <c r="G5" s="155"/>
      <c r="H5" s="28"/>
      <c r="I5" s="28"/>
      <c r="J5" s="28"/>
      <c r="K5" s="28"/>
      <c r="L5" s="28"/>
    </row>
    <row r="6" spans="1:76" ht="25" customHeight="1">
      <c r="A6" s="154" t="s">
        <v>65</v>
      </c>
      <c r="B6" s="155"/>
      <c r="C6" s="155"/>
      <c r="D6" s="155"/>
      <c r="E6" s="155"/>
      <c r="F6" s="155"/>
      <c r="G6" s="155"/>
      <c r="H6" s="28"/>
      <c r="I6" s="28"/>
      <c r="J6" s="28"/>
      <c r="K6" s="28"/>
      <c r="L6" s="28"/>
    </row>
    <row r="7" spans="1:76" ht="25" customHeight="1">
      <c r="A7" s="154" t="s">
        <v>32</v>
      </c>
      <c r="B7" s="155"/>
      <c r="C7" s="155"/>
      <c r="D7" s="155"/>
      <c r="E7" s="155"/>
      <c r="F7" s="155"/>
      <c r="G7" s="155"/>
      <c r="H7" s="28"/>
      <c r="I7" s="28"/>
      <c r="J7" s="28"/>
      <c r="K7" s="28"/>
      <c r="L7" s="28"/>
    </row>
    <row r="8" spans="1:76" ht="25" customHeight="1">
      <c r="A8" s="154" t="s">
        <v>66</v>
      </c>
      <c r="B8" s="155"/>
      <c r="C8" s="155"/>
      <c r="D8" s="155"/>
      <c r="E8" s="155"/>
      <c r="F8" s="155"/>
      <c r="G8" s="155"/>
      <c r="H8" s="28"/>
      <c r="I8" s="28"/>
      <c r="J8" s="28"/>
      <c r="K8" s="28"/>
      <c r="L8" s="28"/>
    </row>
    <row r="9" spans="1:76" ht="25" customHeight="1">
      <c r="A9" s="154" t="s">
        <v>27</v>
      </c>
      <c r="B9" s="155"/>
      <c r="C9" s="155"/>
      <c r="D9" s="155"/>
      <c r="E9" s="155"/>
      <c r="F9" s="155"/>
      <c r="G9" s="156"/>
      <c r="H9" s="28"/>
      <c r="I9" s="28"/>
      <c r="J9" s="28"/>
      <c r="K9" s="28"/>
      <c r="L9" s="28"/>
    </row>
    <row r="10" spans="1:76" ht="25" customHeight="1">
      <c r="A10" s="175" t="s">
        <v>39</v>
      </c>
      <c r="B10" s="176"/>
      <c r="C10" s="176"/>
      <c r="D10" s="176"/>
      <c r="E10" s="176"/>
      <c r="F10" s="155"/>
      <c r="G10" s="156"/>
      <c r="H10" s="28"/>
      <c r="I10" s="28"/>
      <c r="J10" s="28"/>
      <c r="K10" s="28"/>
      <c r="L10" s="28"/>
    </row>
    <row r="11" spans="1:76" ht="4.75" customHeight="1">
      <c r="A11" s="158"/>
      <c r="B11" s="157"/>
      <c r="C11" s="157"/>
      <c r="D11" s="157"/>
      <c r="E11" s="157"/>
      <c r="F11" s="69"/>
      <c r="G11" s="70"/>
      <c r="H11" s="36"/>
      <c r="I11" s="36"/>
      <c r="J11" s="36"/>
      <c r="K11" s="36"/>
      <c r="L11" s="36"/>
    </row>
    <row r="12" spans="1:76" ht="25" customHeight="1">
      <c r="A12" s="168" t="s">
        <v>104</v>
      </c>
      <c r="B12" s="169"/>
      <c r="C12" s="169"/>
      <c r="D12" s="169"/>
      <c r="E12" s="169"/>
      <c r="F12" s="169"/>
      <c r="G12" s="170"/>
      <c r="H12" s="171"/>
      <c r="I12" s="171"/>
      <c r="J12" s="171"/>
      <c r="K12" s="171"/>
      <c r="L12" s="171"/>
    </row>
    <row r="13" spans="1:76" ht="18.649999999999999" customHeight="1">
      <c r="A13" s="264" t="s">
        <v>103</v>
      </c>
      <c r="B13" s="263"/>
      <c r="C13" s="263"/>
      <c r="D13" s="263"/>
      <c r="E13" s="263"/>
      <c r="F13" s="263"/>
      <c r="G13" s="262"/>
      <c r="H13" s="251"/>
      <c r="I13" s="251"/>
      <c r="J13" s="251"/>
      <c r="K13" s="251"/>
      <c r="L13" s="251"/>
    </row>
    <row r="14" spans="1:76" ht="30" customHeight="1">
      <c r="A14" s="268" t="s">
        <v>102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</row>
    <row r="15" spans="1:76" s="28" customFormat="1" ht="25" customHeight="1">
      <c r="A15" s="173" t="s">
        <v>101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</row>
    <row r="16" spans="1:76" s="28" customFormat="1" ht="25" customHeight="1">
      <c r="A16" s="267" t="s">
        <v>100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</row>
    <row r="17" spans="1:63" ht="25" customHeight="1">
      <c r="A17" s="173" t="s">
        <v>99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1:63" ht="25" customHeight="1">
      <c r="A18" s="173" t="s">
        <v>98</v>
      </c>
      <c r="B18" s="171"/>
      <c r="C18" s="171"/>
      <c r="D18" s="171"/>
      <c r="E18" s="171"/>
      <c r="F18" s="171"/>
      <c r="G18" s="174"/>
      <c r="H18" s="171"/>
      <c r="I18" s="171"/>
      <c r="J18" s="171"/>
      <c r="K18" s="171"/>
      <c r="L18" s="171"/>
    </row>
    <row r="19" spans="1:63" ht="25" customHeight="1">
      <c r="A19" s="173" t="s">
        <v>97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36"/>
    </row>
    <row r="20" spans="1:63" ht="30" customHeight="1">
      <c r="A20" s="267" t="s">
        <v>96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172"/>
    </row>
    <row r="21" spans="1:63" s="28" customFormat="1" ht="27.75" customHeight="1">
      <c r="A21" s="173" t="s">
        <v>95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</row>
    <row r="22" spans="1:63" ht="25" customHeight="1">
      <c r="A22" s="267" t="s">
        <v>94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172"/>
    </row>
    <row r="23" spans="1:63" ht="30.65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2"/>
    </row>
    <row r="24" spans="1:63" s="36" customFormat="1" ht="25" customHeight="1">
      <c r="A24" s="269" t="s">
        <v>74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110"/>
    </row>
    <row r="25" spans="1:63" ht="25" customHeight="1">
      <c r="A25" s="266" t="s">
        <v>35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</row>
    <row r="26" spans="1:63" ht="9" customHeight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</row>
    <row r="27" spans="1:63" s="36" customFormat="1" ht="25" customHeight="1">
      <c r="A27" s="162" t="s">
        <v>30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1:63" s="36" customFormat="1" ht="25" customHeight="1">
      <c r="A28" s="179" t="s">
        <v>36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</row>
    <row r="29" spans="1:63" ht="7.25" customHeight="1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63" s="36" customFormat="1" ht="25" customHeight="1">
      <c r="A30" s="180" t="s">
        <v>26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</row>
    <row r="31" spans="1:63" s="36" customFormat="1" ht="25" customHeight="1">
      <c r="A31" s="181" t="s">
        <v>40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67"/>
      <c r="N31" s="67"/>
    </row>
    <row r="32" spans="1:63" ht="7.2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</row>
    <row r="33" spans="1:63" s="36" customFormat="1" ht="25" customHeight="1">
      <c r="A33" s="184" t="s">
        <v>37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1:63" ht="25" customHeight="1">
      <c r="A34" s="186" t="s">
        <v>41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</row>
    <row r="35" spans="1:63" ht="25" customHeight="1">
      <c r="A35" s="188" t="s">
        <v>93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63" ht="25" customHeight="1">
      <c r="A36" s="188" t="s">
        <v>92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63" ht="25" customHeight="1">
      <c r="A37" s="188" t="s">
        <v>91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63" s="28" customFormat="1" ht="25" customHeight="1">
      <c r="A38" s="188" t="s">
        <v>90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</row>
    <row r="39" spans="1:63" s="28" customFormat="1" ht="25" customHeight="1">
      <c r="A39" s="188" t="s">
        <v>89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1:63" ht="24.75" customHeight="1">
      <c r="A40" s="188" t="s">
        <v>88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</row>
    <row r="41" spans="1:63" ht="22.75" customHeight="1">
      <c r="A41" s="188" t="s">
        <v>87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</row>
    <row r="42" spans="1:63" ht="30" customHeight="1">
      <c r="A42" s="188" t="s">
        <v>86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1:63" ht="20.25" customHeight="1">
      <c r="A43" s="186" t="s">
        <v>85</v>
      </c>
      <c r="B43" s="261"/>
      <c r="C43" s="261"/>
      <c r="D43" s="261"/>
      <c r="E43" s="261"/>
      <c r="F43" s="261"/>
      <c r="G43" s="261"/>
      <c r="H43" s="261"/>
      <c r="I43" s="261"/>
      <c r="J43" s="187"/>
      <c r="K43" s="187"/>
      <c r="L43" s="187"/>
    </row>
    <row r="44" spans="1:63" ht="21.75" customHeight="1">
      <c r="A44" s="188" t="s">
        <v>84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</row>
    <row r="45" spans="1:63" ht="18.75" customHeight="1">
      <c r="A45" s="186" t="s">
        <v>83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36"/>
    </row>
    <row r="51" spans="1:1">
      <c r="A51" s="252" t="s">
        <v>77</v>
      </c>
    </row>
  </sheetData>
  <mergeCells count="7">
    <mergeCell ref="A3:L3"/>
    <mergeCell ref="A25:L25"/>
    <mergeCell ref="A16:L16"/>
    <mergeCell ref="A14:L14"/>
    <mergeCell ref="A20:L20"/>
    <mergeCell ref="A22:L22"/>
    <mergeCell ref="A24:L24"/>
  </mergeCells>
  <pageMargins left="0" right="0" top="0" bottom="0" header="0" footer="0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S41"/>
  <sheetViews>
    <sheetView zoomScaleNormal="100" workbookViewId="0">
      <selection activeCell="E23" sqref="E23"/>
    </sheetView>
  </sheetViews>
  <sheetFormatPr defaultRowHeight="15.5"/>
  <cols>
    <col min="1" max="1" width="22" customWidth="1"/>
    <col min="2" max="2" width="10.58203125" customWidth="1"/>
    <col min="3" max="3" width="11.33203125" customWidth="1"/>
    <col min="4" max="4" width="3.5" customWidth="1"/>
    <col min="6" max="6" width="11.58203125" customWidth="1"/>
    <col min="7" max="7" width="11.5" customWidth="1"/>
    <col min="8" max="8" width="10.1640625" customWidth="1"/>
    <col min="9" max="9" width="9" customWidth="1"/>
    <col min="10" max="10" width="11.33203125" customWidth="1"/>
    <col min="11" max="11" width="10.83203125" customWidth="1"/>
    <col min="12" max="12" width="9.6640625" customWidth="1"/>
    <col min="13" max="13" width="8.33203125" customWidth="1"/>
    <col min="14" max="14" width="11.08203125" customWidth="1"/>
    <col min="15" max="15" width="11.1640625" customWidth="1"/>
    <col min="16" max="16" width="10" customWidth="1"/>
  </cols>
  <sheetData>
    <row r="1" spans="1:19" ht="26">
      <c r="A1" s="282" t="s">
        <v>28</v>
      </c>
      <c r="B1" s="283"/>
      <c r="C1" s="283"/>
      <c r="D1" s="283"/>
      <c r="E1" s="283"/>
      <c r="F1" s="283"/>
      <c r="G1" s="283"/>
      <c r="H1" s="283"/>
      <c r="I1" s="283"/>
      <c r="J1" s="83">
        <f ca="1">TODAY()</f>
        <v>45426</v>
      </c>
      <c r="L1" s="41"/>
      <c r="M1" s="41"/>
      <c r="N1" s="38"/>
      <c r="O1" s="38"/>
      <c r="P1" s="38"/>
    </row>
    <row r="2" spans="1:19" ht="16">
      <c r="A2" s="159" t="s">
        <v>19</v>
      </c>
      <c r="B2" s="33"/>
      <c r="C2" s="33"/>
      <c r="D2" s="33"/>
      <c r="E2" s="33"/>
      <c r="F2" s="33"/>
      <c r="G2" s="33"/>
      <c r="H2" s="33"/>
      <c r="I2" s="33"/>
      <c r="J2" s="33" t="s">
        <v>29</v>
      </c>
      <c r="L2" s="33"/>
      <c r="M2" s="33"/>
      <c r="N2" s="33"/>
      <c r="O2" s="33"/>
      <c r="P2" s="33"/>
    </row>
    <row r="3" spans="1:19">
      <c r="A3" s="148" t="s">
        <v>61</v>
      </c>
      <c r="B3" s="149"/>
      <c r="C3" s="149"/>
      <c r="D3" s="149"/>
      <c r="E3" s="149"/>
      <c r="F3" s="149"/>
      <c r="G3" s="149"/>
      <c r="H3" s="149"/>
      <c r="I3" s="1"/>
      <c r="J3" s="1"/>
      <c r="K3" s="1"/>
      <c r="L3" s="1"/>
      <c r="M3" s="1"/>
      <c r="N3" s="1"/>
      <c r="O3" s="1"/>
      <c r="P3" s="1"/>
    </row>
    <row r="4" spans="1:19">
      <c r="A4" s="150" t="s">
        <v>63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2"/>
      <c r="O4" s="2"/>
      <c r="P4" s="2"/>
    </row>
    <row r="5" spans="1:19" ht="16" thickBot="1">
      <c r="A5" s="2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9" ht="16.5" thickTop="1" thickBot="1">
      <c r="A6" s="111" t="s">
        <v>4</v>
      </c>
      <c r="B6" s="2"/>
      <c r="C6" s="284"/>
      <c r="D6" s="285"/>
      <c r="E6" s="285"/>
      <c r="F6" s="285"/>
      <c r="G6" s="139" t="s">
        <v>38</v>
      </c>
      <c r="H6" s="140" t="str">
        <f>IF(C7&lt;&gt;"",(($C$7/$C$8))/($C$10),"")</f>
        <v/>
      </c>
      <c r="I6" s="2"/>
      <c r="J6" s="2"/>
      <c r="K6" s="2"/>
      <c r="L6" s="137" t="s">
        <v>71</v>
      </c>
      <c r="M6" s="138" t="s">
        <v>72</v>
      </c>
      <c r="N6" s="2"/>
      <c r="O6" s="2"/>
      <c r="P6" s="2"/>
    </row>
    <row r="7" spans="1:19" ht="16.5" thickTop="1" thickBot="1">
      <c r="A7" s="3" t="s">
        <v>62</v>
      </c>
      <c r="B7" s="1"/>
      <c r="C7" s="113"/>
      <c r="D7" s="146"/>
      <c r="E7" s="1"/>
      <c r="G7" s="141">
        <v>12</v>
      </c>
      <c r="H7" s="142"/>
      <c r="I7" s="2"/>
      <c r="J7" s="2"/>
      <c r="K7" s="2"/>
      <c r="L7" s="2"/>
      <c r="M7" s="1"/>
      <c r="N7" s="1"/>
      <c r="O7" s="1"/>
      <c r="P7" s="1"/>
    </row>
    <row r="8" spans="1:19" ht="30.75" customHeight="1" thickTop="1" thickBot="1">
      <c r="A8" s="289" t="s">
        <v>5</v>
      </c>
      <c r="B8" s="290"/>
      <c r="C8" s="114"/>
      <c r="D8" s="147"/>
      <c r="E8" s="1"/>
      <c r="G8" s="291" t="s">
        <v>6</v>
      </c>
      <c r="H8" s="292"/>
      <c r="I8" s="2"/>
      <c r="J8" s="2"/>
      <c r="K8" s="2"/>
      <c r="L8" s="2"/>
      <c r="M8" s="40"/>
      <c r="N8" s="1"/>
      <c r="O8" s="1"/>
      <c r="P8" s="1"/>
    </row>
    <row r="9" spans="1:19" ht="30.75" customHeight="1" thickTop="1" thickBot="1">
      <c r="A9" s="189"/>
      <c r="B9" s="87"/>
      <c r="C9" s="87"/>
      <c r="D9" s="87"/>
      <c r="E9" s="1"/>
      <c r="K9" s="1"/>
      <c r="L9" s="1"/>
      <c r="M9" s="40"/>
      <c r="N9" s="1"/>
      <c r="O9" s="1"/>
      <c r="P9" s="1"/>
    </row>
    <row r="10" spans="1:19" ht="16.5" thickTop="1" thickBot="1">
      <c r="A10" s="4" t="s">
        <v>2</v>
      </c>
      <c r="B10" s="5"/>
      <c r="C10" s="115"/>
      <c r="D10" s="30"/>
      <c r="E10" s="68" t="s">
        <v>64</v>
      </c>
      <c r="F10" s="68"/>
      <c r="G10" s="68"/>
      <c r="H10" s="68"/>
      <c r="I10" s="68"/>
      <c r="J10" s="68"/>
      <c r="K10" s="5"/>
      <c r="L10" s="5"/>
      <c r="M10" s="5"/>
      <c r="N10" s="5"/>
      <c r="O10" s="5"/>
      <c r="P10" s="5"/>
    </row>
    <row r="11" spans="1:19" ht="16" thickTop="1">
      <c r="A11" s="214" t="s">
        <v>69</v>
      </c>
      <c r="B11" s="215"/>
      <c r="C11" s="216"/>
      <c r="D11" s="216"/>
      <c r="E11" s="215"/>
      <c r="F11" s="215"/>
      <c r="G11" s="215"/>
      <c r="H11" s="215"/>
      <c r="I11" s="215"/>
      <c r="J11" s="215"/>
      <c r="K11" s="215"/>
      <c r="M11" s="1"/>
      <c r="N11" s="1"/>
      <c r="O11" s="1"/>
      <c r="P11" s="1"/>
    </row>
    <row r="12" spans="1:19">
      <c r="A12" s="160" t="s">
        <v>60</v>
      </c>
      <c r="B12" s="160"/>
      <c r="C12" s="160"/>
      <c r="D12" s="160"/>
      <c r="E12" s="160"/>
      <c r="F12" s="160"/>
      <c r="G12" s="160"/>
      <c r="H12" s="160"/>
      <c r="I12" s="160"/>
      <c r="J12" s="161"/>
      <c r="K12" s="71"/>
      <c r="L12" s="71"/>
      <c r="M12" s="71"/>
      <c r="N12" s="71"/>
      <c r="O12" s="1"/>
      <c r="P12" s="1"/>
    </row>
    <row r="13" spans="1:19" ht="16" thickBot="1">
      <c r="A13" s="6"/>
      <c r="B13" s="1"/>
      <c r="C13" s="1"/>
      <c r="D13" s="1"/>
      <c r="E13" s="286" t="s">
        <v>23</v>
      </c>
      <c r="F13" s="287"/>
      <c r="G13" s="287"/>
      <c r="H13" s="288"/>
      <c r="I13" s="280" t="s">
        <v>21</v>
      </c>
      <c r="J13" s="281"/>
      <c r="K13" s="281"/>
      <c r="L13" s="281"/>
      <c r="M13" s="280" t="s">
        <v>22</v>
      </c>
      <c r="N13" s="281"/>
      <c r="O13" s="281"/>
      <c r="P13" s="281"/>
    </row>
    <row r="14" spans="1:19" s="66" customFormat="1" ht="57" thickBot="1">
      <c r="A14" s="143" t="s">
        <v>3</v>
      </c>
      <c r="B14" s="144" t="s">
        <v>59</v>
      </c>
      <c r="C14" s="145" t="s">
        <v>57</v>
      </c>
      <c r="D14" s="136"/>
      <c r="E14" s="124" t="s">
        <v>0</v>
      </c>
      <c r="F14" s="19" t="s">
        <v>8</v>
      </c>
      <c r="G14" s="19" t="s">
        <v>9</v>
      </c>
      <c r="H14" s="125" t="s">
        <v>1</v>
      </c>
      <c r="I14" s="126" t="s">
        <v>0</v>
      </c>
      <c r="J14" s="19" t="s">
        <v>8</v>
      </c>
      <c r="K14" s="19" t="s">
        <v>9</v>
      </c>
      <c r="L14" s="127" t="s">
        <v>1</v>
      </c>
      <c r="M14" s="128" t="s">
        <v>0</v>
      </c>
      <c r="N14" s="19" t="s">
        <v>8</v>
      </c>
      <c r="O14" s="19" t="s">
        <v>9</v>
      </c>
      <c r="P14" s="129" t="s">
        <v>1</v>
      </c>
    </row>
    <row r="15" spans="1:19" ht="41.4" customHeight="1">
      <c r="A15" s="204" t="s">
        <v>56</v>
      </c>
      <c r="B15" s="228" t="s">
        <v>58</v>
      </c>
      <c r="C15" s="202"/>
      <c r="D15" s="9"/>
      <c r="E15" s="116"/>
      <c r="F15" s="21" t="str">
        <f t="shared" ref="F15:F21" si="0">IF(E15&lt;&gt;"",(E15*($C$7/$C$8))/($C$10),"")</f>
        <v/>
      </c>
      <c r="G15" s="21" t="str">
        <f>IF(E15&lt;&gt;"",(E15*($C$7/$C$8)),"")</f>
        <v/>
      </c>
      <c r="H15" s="130" t="str">
        <f t="shared" ref="H15:H21" si="1">IF(E15&lt;&gt;"",E15/(1-E$25),"")</f>
        <v/>
      </c>
      <c r="I15" s="119"/>
      <c r="J15" s="21" t="str">
        <f t="shared" ref="J15:J21" si="2">IF(I15&lt;&gt;"",(I15*($C$7/$C$8))/($C$10),"")</f>
        <v/>
      </c>
      <c r="K15" s="21" t="str">
        <f>IF(I15&lt;&gt;"",(I15*($C$7/$C$8)),"")</f>
        <v/>
      </c>
      <c r="L15" s="130" t="str">
        <f t="shared" ref="L15:L21" si="3">IF(I15&lt;&gt;"",I15/(1-I$25),"")</f>
        <v/>
      </c>
      <c r="M15" s="119"/>
      <c r="N15" s="21" t="str">
        <f t="shared" ref="N15:N21" si="4">IF(M15&lt;&gt;"",(M15*($C$7/$C$8))/($C$10),"")</f>
        <v/>
      </c>
      <c r="O15" s="21" t="str">
        <f>IF(M15&lt;&gt;"",(M15*($C$7/$C$8)),"")</f>
        <v/>
      </c>
      <c r="P15" s="133" t="str">
        <f t="shared" ref="P15:P21" si="5">IF(M15&lt;&gt;"",M15/(1-M$25),"")</f>
        <v/>
      </c>
    </row>
    <row r="16" spans="1:19" ht="41.4" customHeight="1">
      <c r="A16" s="204" t="s">
        <v>56</v>
      </c>
      <c r="B16" s="205" t="s">
        <v>58</v>
      </c>
      <c r="C16" s="203"/>
      <c r="D16" s="9"/>
      <c r="E16" s="117"/>
      <c r="F16" s="21" t="str">
        <f t="shared" si="0"/>
        <v/>
      </c>
      <c r="G16" s="21" t="str">
        <f t="shared" ref="G16:G21" si="6">IF(E16&lt;&gt;"",(E16*($C$7/$C$8)),"")</f>
        <v/>
      </c>
      <c r="H16" s="130" t="str">
        <f t="shared" si="1"/>
        <v/>
      </c>
      <c r="I16" s="120"/>
      <c r="J16" s="21" t="str">
        <f t="shared" si="2"/>
        <v/>
      </c>
      <c r="K16" s="21" t="str">
        <f t="shared" ref="K16:K21" si="7">IF(I16&lt;&gt;"",(I16*($C$7/$C$8)),"")</f>
        <v/>
      </c>
      <c r="L16" s="130" t="str">
        <f t="shared" si="3"/>
        <v/>
      </c>
      <c r="M16" s="120"/>
      <c r="N16" s="21" t="str">
        <f t="shared" si="4"/>
        <v/>
      </c>
      <c r="O16" s="21" t="str">
        <f t="shared" ref="O16:O21" si="8">IF(M16&lt;&gt;"",(M16*($C$7/$C$8)),"")</f>
        <v/>
      </c>
      <c r="P16" s="133" t="str">
        <f t="shared" si="5"/>
        <v/>
      </c>
      <c r="S16" s="96"/>
    </row>
    <row r="17" spans="1:16" ht="41.4" customHeight="1">
      <c r="A17" s="204" t="s">
        <v>56</v>
      </c>
      <c r="B17" s="205" t="s">
        <v>58</v>
      </c>
      <c r="C17" s="203"/>
      <c r="D17" s="9"/>
      <c r="E17" s="117"/>
      <c r="F17" s="21" t="str">
        <f t="shared" si="0"/>
        <v/>
      </c>
      <c r="G17" s="21" t="str">
        <f t="shared" si="6"/>
        <v/>
      </c>
      <c r="H17" s="153" t="str">
        <f t="shared" si="1"/>
        <v/>
      </c>
      <c r="I17" s="121"/>
      <c r="J17" s="21" t="str">
        <f t="shared" si="2"/>
        <v/>
      </c>
      <c r="K17" s="21" t="str">
        <f t="shared" si="7"/>
        <v/>
      </c>
      <c r="L17" s="130" t="str">
        <f t="shared" si="3"/>
        <v/>
      </c>
      <c r="M17" s="120"/>
      <c r="N17" s="21" t="str">
        <f t="shared" si="4"/>
        <v/>
      </c>
      <c r="O17" s="21" t="str">
        <f t="shared" si="8"/>
        <v/>
      </c>
      <c r="P17" s="133" t="str">
        <f t="shared" si="5"/>
        <v/>
      </c>
    </row>
    <row r="18" spans="1:16" ht="41.4" customHeight="1">
      <c r="A18" s="204" t="s">
        <v>56</v>
      </c>
      <c r="B18" s="205" t="s">
        <v>58</v>
      </c>
      <c r="C18" s="203"/>
      <c r="D18" s="9"/>
      <c r="E18" s="117"/>
      <c r="F18" s="21" t="str">
        <f t="shared" si="0"/>
        <v/>
      </c>
      <c r="G18" s="21" t="str">
        <f t="shared" si="6"/>
        <v/>
      </c>
      <c r="H18" s="130" t="str">
        <f>IF(E18&lt;&gt;"",E18/(1-E$25),"")</f>
        <v/>
      </c>
      <c r="I18" s="120"/>
      <c r="J18" s="21" t="str">
        <f t="shared" si="2"/>
        <v/>
      </c>
      <c r="K18" s="21" t="str">
        <f t="shared" si="7"/>
        <v/>
      </c>
      <c r="L18" s="130" t="str">
        <f t="shared" si="3"/>
        <v/>
      </c>
      <c r="M18" s="120"/>
      <c r="N18" s="21" t="str">
        <f t="shared" si="4"/>
        <v/>
      </c>
      <c r="O18" s="21" t="str">
        <f t="shared" si="8"/>
        <v/>
      </c>
      <c r="P18" s="133" t="str">
        <f t="shared" si="5"/>
        <v/>
      </c>
    </row>
    <row r="19" spans="1:16" ht="41.4" customHeight="1">
      <c r="A19" s="204" t="s">
        <v>56</v>
      </c>
      <c r="B19" s="205" t="s">
        <v>58</v>
      </c>
      <c r="C19" s="203"/>
      <c r="D19" s="9"/>
      <c r="E19" s="117"/>
      <c r="F19" s="21" t="str">
        <f t="shared" si="0"/>
        <v/>
      </c>
      <c r="G19" s="21" t="str">
        <f t="shared" si="6"/>
        <v/>
      </c>
      <c r="H19" s="130" t="str">
        <f t="shared" si="1"/>
        <v/>
      </c>
      <c r="I19" s="120"/>
      <c r="J19" s="21" t="str">
        <f t="shared" si="2"/>
        <v/>
      </c>
      <c r="K19" s="21" t="str">
        <f t="shared" si="7"/>
        <v/>
      </c>
      <c r="L19" s="130" t="str">
        <f t="shared" si="3"/>
        <v/>
      </c>
      <c r="M19" s="120"/>
      <c r="N19" s="21" t="str">
        <f t="shared" si="4"/>
        <v/>
      </c>
      <c r="O19" s="21" t="str">
        <f t="shared" si="8"/>
        <v/>
      </c>
      <c r="P19" s="133" t="str">
        <f t="shared" si="5"/>
        <v/>
      </c>
    </row>
    <row r="20" spans="1:16" ht="41.4" customHeight="1">
      <c r="A20" s="204" t="s">
        <v>56</v>
      </c>
      <c r="B20" s="205" t="s">
        <v>58</v>
      </c>
      <c r="C20" s="203"/>
      <c r="D20" s="9"/>
      <c r="E20" s="117"/>
      <c r="F20" s="21" t="str">
        <f t="shared" si="0"/>
        <v/>
      </c>
      <c r="G20" s="21" t="str">
        <f t="shared" si="6"/>
        <v/>
      </c>
      <c r="H20" s="130" t="str">
        <f t="shared" si="1"/>
        <v/>
      </c>
      <c r="I20" s="120"/>
      <c r="J20" s="21" t="str">
        <f t="shared" si="2"/>
        <v/>
      </c>
      <c r="K20" s="21" t="str">
        <f t="shared" si="7"/>
        <v/>
      </c>
      <c r="L20" s="130" t="str">
        <f t="shared" si="3"/>
        <v/>
      </c>
      <c r="M20" s="120"/>
      <c r="N20" s="21" t="str">
        <f t="shared" si="4"/>
        <v/>
      </c>
      <c r="O20" s="21" t="str">
        <f t="shared" si="8"/>
        <v/>
      </c>
      <c r="P20" s="133" t="str">
        <f t="shared" si="5"/>
        <v/>
      </c>
    </row>
    <row r="21" spans="1:16" ht="41.4" customHeight="1" thickBot="1">
      <c r="A21" s="206" t="s">
        <v>56</v>
      </c>
      <c r="B21" s="207" t="s">
        <v>58</v>
      </c>
      <c r="C21" s="208"/>
      <c r="D21" s="9"/>
      <c r="E21" s="118"/>
      <c r="F21" s="21" t="str">
        <f t="shared" si="0"/>
        <v/>
      </c>
      <c r="G21" s="21" t="str">
        <f t="shared" si="6"/>
        <v/>
      </c>
      <c r="H21" s="130" t="str">
        <f t="shared" si="1"/>
        <v/>
      </c>
      <c r="I21" s="122"/>
      <c r="J21" s="21" t="str">
        <f t="shared" si="2"/>
        <v/>
      </c>
      <c r="K21" s="21" t="str">
        <f t="shared" si="7"/>
        <v/>
      </c>
      <c r="L21" s="132" t="str">
        <f t="shared" si="3"/>
        <v/>
      </c>
      <c r="M21" s="123"/>
      <c r="N21" s="21" t="str">
        <f t="shared" si="4"/>
        <v/>
      </c>
      <c r="O21" s="21" t="str">
        <f t="shared" si="8"/>
        <v/>
      </c>
      <c r="P21" s="134" t="str">
        <f t="shared" si="5"/>
        <v/>
      </c>
    </row>
    <row r="22" spans="1:16">
      <c r="A22" s="8"/>
      <c r="B22" s="1"/>
      <c r="C22" s="10"/>
      <c r="D22" s="10"/>
      <c r="E22" s="11"/>
      <c r="F22" s="12"/>
      <c r="G22" s="12"/>
      <c r="H22" s="11"/>
      <c r="I22" s="16"/>
      <c r="J22" s="11"/>
      <c r="K22" s="12"/>
      <c r="L22" s="16"/>
      <c r="M22" s="16"/>
      <c r="N22" s="11"/>
      <c r="O22" s="12"/>
      <c r="P22" s="9"/>
    </row>
    <row r="23" spans="1:16" ht="16" thickBot="1">
      <c r="A23" s="7" t="s">
        <v>7</v>
      </c>
      <c r="B23" s="7"/>
      <c r="C23" s="7"/>
      <c r="D23" s="7"/>
      <c r="E23" s="258">
        <f t="shared" ref="E23:P23" si="9">SUM(E15:E21)</f>
        <v>0</v>
      </c>
      <c r="F23" s="152">
        <f t="shared" si="9"/>
        <v>0</v>
      </c>
      <c r="G23" s="27">
        <f t="shared" si="9"/>
        <v>0</v>
      </c>
      <c r="H23" s="15">
        <f t="shared" si="9"/>
        <v>0</v>
      </c>
      <c r="I23" s="15">
        <f t="shared" si="9"/>
        <v>0</v>
      </c>
      <c r="J23" s="152">
        <f t="shared" si="9"/>
        <v>0</v>
      </c>
      <c r="K23" s="27">
        <f t="shared" si="9"/>
        <v>0</v>
      </c>
      <c r="L23" s="15">
        <f t="shared" si="9"/>
        <v>0</v>
      </c>
      <c r="M23" s="15">
        <f t="shared" si="9"/>
        <v>0</v>
      </c>
      <c r="N23" s="152">
        <f t="shared" si="9"/>
        <v>0</v>
      </c>
      <c r="O23" s="27">
        <f t="shared" si="9"/>
        <v>0</v>
      </c>
      <c r="P23" s="18">
        <f t="shared" si="9"/>
        <v>0</v>
      </c>
    </row>
    <row r="24" spans="1:16" ht="16" thickTop="1">
      <c r="A24" s="6"/>
      <c r="B24" s="6"/>
      <c r="C24" s="6"/>
      <c r="D24" s="6"/>
      <c r="E24" s="14"/>
      <c r="F24" s="14"/>
      <c r="G24" s="14"/>
      <c r="H24" s="14"/>
      <c r="I24" s="17"/>
      <c r="J24" s="14"/>
      <c r="K24" s="14"/>
      <c r="L24" s="14"/>
      <c r="M24" s="14"/>
      <c r="N24" s="14"/>
      <c r="O24" s="14"/>
      <c r="P24" s="10"/>
    </row>
    <row r="25" spans="1:16" ht="15.75" customHeight="1">
      <c r="A25" s="279" t="s">
        <v>67</v>
      </c>
      <c r="B25" s="279"/>
      <c r="C25" s="279"/>
      <c r="D25" s="80"/>
      <c r="E25" s="75">
        <f>1-SUM(E15:E21)</f>
        <v>1</v>
      </c>
      <c r="F25" s="24"/>
      <c r="G25" s="24"/>
      <c r="H25" s="24"/>
      <c r="I25" s="77">
        <f>1-SUM(I15:I21)</f>
        <v>1</v>
      </c>
      <c r="J25" s="24"/>
      <c r="K25" s="24"/>
      <c r="L25" s="24"/>
      <c r="M25" s="77">
        <f>1-SUM(M15:M21)</f>
        <v>1</v>
      </c>
      <c r="N25" s="24"/>
      <c r="O25" s="24"/>
      <c r="P25" s="26"/>
    </row>
    <row r="26" spans="1:16">
      <c r="A26" s="279"/>
      <c r="B26" s="279"/>
      <c r="C26" s="279"/>
      <c r="D26" s="8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"/>
    </row>
    <row r="27" spans="1:16">
      <c r="A27" s="96" t="s">
        <v>73</v>
      </c>
    </row>
    <row r="28" spans="1:16">
      <c r="A28" t="s">
        <v>34</v>
      </c>
    </row>
    <row r="30" spans="1:16" ht="16" thickBot="1">
      <c r="A30" s="34" t="s">
        <v>49</v>
      </c>
      <c r="B30" s="34"/>
      <c r="C30" s="34"/>
      <c r="D30" s="34"/>
      <c r="E30" s="34"/>
      <c r="F30" s="34"/>
      <c r="G30" s="34"/>
      <c r="H30" s="34"/>
    </row>
    <row r="31" spans="1:16" ht="16" thickTop="1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2"/>
    </row>
    <row r="32" spans="1:16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5"/>
    </row>
    <row r="33" spans="1:14">
      <c r="A33" s="273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5"/>
    </row>
    <row r="34" spans="1:14">
      <c r="A34" s="273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5"/>
    </row>
    <row r="35" spans="1:14" ht="16" thickBot="1">
      <c r="A35" s="276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8"/>
    </row>
    <row r="36" spans="1:14" ht="16" thickTop="1"/>
    <row r="41" spans="1:14">
      <c r="A41" s="190" t="s">
        <v>77</v>
      </c>
    </row>
  </sheetData>
  <mergeCells count="9">
    <mergeCell ref="A31:N35"/>
    <mergeCell ref="A25:C26"/>
    <mergeCell ref="M13:P13"/>
    <mergeCell ref="A1:I1"/>
    <mergeCell ref="C6:F6"/>
    <mergeCell ref="E13:H13"/>
    <mergeCell ref="I13:L13"/>
    <mergeCell ref="A8:B8"/>
    <mergeCell ref="G8:H8"/>
  </mergeCells>
  <dataValidations count="3">
    <dataValidation type="list" allowBlank="1" showInputMessage="1" showErrorMessage="1" sqref="C8:D8" xr:uid="{00000000-0002-0000-0000-000000000000}">
      <formula1>"9, 10"</formula1>
    </dataValidation>
    <dataValidation type="list" allowBlank="1" showInputMessage="1" showErrorMessage="1" sqref="A15:A21" xr:uid="{00000000-0002-0000-0000-000001000000}">
      <formula1>"FD500 Sponsored Grants &amp; Contracts, FD100 General Operating, FD120 Cost Sharing"</formula1>
    </dataValidation>
    <dataValidation type="list" allowBlank="1" showDropDown="1" showInputMessage="1" showErrorMessage="1" sqref="B15:B21" xr:uid="{14E62F91-D11A-4833-BA01-2363DEBF499C}">
      <formula1>"50400 Faculty Summer Salary"</formula1>
    </dataValidation>
  </dataValidations>
  <printOptions horizontalCentered="1"/>
  <pageMargins left="0.45" right="0.95" top="0.5" bottom="0.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P46"/>
  <sheetViews>
    <sheetView topLeftCell="A16" zoomScaleNormal="100" workbookViewId="0">
      <selection activeCell="E25" sqref="E25"/>
    </sheetView>
  </sheetViews>
  <sheetFormatPr defaultRowHeight="15.5"/>
  <cols>
    <col min="1" max="1" width="22" customWidth="1"/>
    <col min="2" max="2" width="11.4140625" customWidth="1"/>
    <col min="3" max="3" width="13.1640625" customWidth="1"/>
    <col min="4" max="4" width="2.58203125" customWidth="1"/>
    <col min="6" max="6" width="11.08203125" customWidth="1"/>
    <col min="7" max="7" width="11.33203125" customWidth="1"/>
    <col min="8" max="8" width="10.33203125" customWidth="1"/>
    <col min="10" max="10" width="11" customWidth="1"/>
    <col min="11" max="11" width="11.08203125" customWidth="1"/>
    <col min="12" max="12" width="10.1640625" customWidth="1"/>
    <col min="14" max="14" width="10.83203125" customWidth="1"/>
    <col min="15" max="15" width="11" customWidth="1"/>
    <col min="16" max="16" width="10.1640625" customWidth="1"/>
  </cols>
  <sheetData>
    <row r="1" spans="1:16" ht="26">
      <c r="A1" s="282" t="s">
        <v>28</v>
      </c>
      <c r="B1" s="283"/>
      <c r="C1" s="283"/>
      <c r="D1" s="283"/>
      <c r="E1" s="283"/>
      <c r="F1" s="283"/>
      <c r="G1" s="283"/>
      <c r="H1" s="283"/>
      <c r="I1" s="283"/>
      <c r="J1" s="83">
        <f ca="1">TODAY()</f>
        <v>45426</v>
      </c>
      <c r="L1" s="41"/>
      <c r="M1" s="41"/>
      <c r="N1" s="38"/>
      <c r="O1" s="38"/>
      <c r="P1" s="38"/>
    </row>
    <row r="2" spans="1:16" ht="16">
      <c r="A2" s="159" t="s">
        <v>19</v>
      </c>
      <c r="B2" s="33"/>
      <c r="C2" s="33"/>
      <c r="D2" s="33"/>
      <c r="E2" s="33"/>
      <c r="F2" s="33"/>
      <c r="G2" s="33"/>
      <c r="H2" s="33"/>
      <c r="I2" s="33"/>
      <c r="J2" s="33" t="s">
        <v>29</v>
      </c>
      <c r="L2" s="33"/>
      <c r="M2" s="33"/>
      <c r="N2" s="33"/>
      <c r="O2" s="33"/>
      <c r="P2" s="33"/>
    </row>
    <row r="3" spans="1:16">
      <c r="A3" s="210" t="s">
        <v>61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"/>
      <c r="P3" s="1"/>
    </row>
    <row r="4" spans="1:16">
      <c r="A4" s="212" t="s">
        <v>63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"/>
      <c r="P4" s="2"/>
    </row>
    <row r="5" spans="1:16" ht="16" thickBot="1">
      <c r="A5" s="2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 customHeight="1" thickTop="1" thickBot="1">
      <c r="A6" s="31" t="s">
        <v>4</v>
      </c>
      <c r="B6" s="2"/>
      <c r="C6" s="284"/>
      <c r="D6" s="285"/>
      <c r="E6" s="285"/>
      <c r="F6" s="296"/>
      <c r="G6" s="191" t="s">
        <v>38</v>
      </c>
      <c r="H6" s="165" t="str">
        <f>IF(C7&lt;&gt;"",(($C$7/$C$8)+(C$9/$G$7))*($C$10),"")</f>
        <v/>
      </c>
      <c r="I6" s="88"/>
      <c r="J6" s="2"/>
      <c r="K6" s="2"/>
      <c r="L6" s="137" t="s">
        <v>71</v>
      </c>
      <c r="M6" s="138" t="s">
        <v>72</v>
      </c>
      <c r="P6" s="2"/>
    </row>
    <row r="7" spans="1:16" ht="16.5" thickTop="1" thickBot="1">
      <c r="A7" s="3" t="s">
        <v>62</v>
      </c>
      <c r="B7" s="1"/>
      <c r="C7" s="113"/>
      <c r="D7" s="146"/>
      <c r="E7" s="1"/>
      <c r="G7" s="166">
        <v>12</v>
      </c>
      <c r="H7" s="167"/>
      <c r="I7" s="89"/>
      <c r="J7" s="2"/>
      <c r="K7" s="2"/>
      <c r="L7" s="2"/>
      <c r="M7" s="1"/>
      <c r="N7" s="1"/>
      <c r="O7" s="1"/>
      <c r="P7" s="1"/>
    </row>
    <row r="8" spans="1:16" ht="16.5" thickTop="1" thickBot="1">
      <c r="A8" s="289" t="s">
        <v>5</v>
      </c>
      <c r="B8" s="290"/>
      <c r="C8" s="114"/>
      <c r="D8" s="147"/>
      <c r="E8" s="1"/>
      <c r="G8" s="291" t="s">
        <v>6</v>
      </c>
      <c r="H8" s="297"/>
      <c r="I8" s="90"/>
      <c r="J8" s="2"/>
      <c r="K8" s="2"/>
      <c r="L8" s="2"/>
      <c r="M8" s="40"/>
      <c r="N8" s="1"/>
      <c r="O8" s="1"/>
      <c r="P8" s="1"/>
    </row>
    <row r="9" spans="1:16" ht="16.5" thickTop="1" thickBot="1">
      <c r="A9" s="3" t="s">
        <v>50</v>
      </c>
      <c r="B9" s="1"/>
      <c r="C9" s="192"/>
      <c r="D9" s="199"/>
      <c r="E9" s="1"/>
      <c r="J9" s="2"/>
      <c r="K9" s="2"/>
      <c r="L9" s="2"/>
      <c r="M9" s="1"/>
      <c r="N9" s="1"/>
      <c r="O9" s="1"/>
      <c r="P9" s="1"/>
    </row>
    <row r="10" spans="1:16" ht="18" customHeight="1" thickTop="1" thickBot="1">
      <c r="A10" s="7" t="s">
        <v>2</v>
      </c>
      <c r="B10" s="1"/>
      <c r="C10" s="193"/>
      <c r="D10" s="30"/>
      <c r="E10" s="72" t="s">
        <v>64</v>
      </c>
      <c r="F10" s="72"/>
      <c r="G10" s="72"/>
      <c r="H10" s="72"/>
      <c r="I10" s="72"/>
      <c r="J10" s="72"/>
      <c r="K10" s="1"/>
      <c r="L10" s="1"/>
      <c r="M10" s="1"/>
      <c r="N10" s="1"/>
      <c r="O10" s="1"/>
      <c r="P10" s="1"/>
    </row>
    <row r="11" spans="1:16" s="74" customFormat="1" ht="30" customHeight="1" thickBot="1">
      <c r="A11" s="293" t="s">
        <v>46</v>
      </c>
      <c r="B11" s="294"/>
      <c r="C11" s="194"/>
      <c r="D11" s="200"/>
      <c r="E11" s="73" t="s">
        <v>51</v>
      </c>
      <c r="F11" s="73"/>
      <c r="G11" s="73"/>
      <c r="H11" s="73"/>
      <c r="I11" s="73"/>
      <c r="J11" s="73"/>
      <c r="K11" s="71"/>
      <c r="L11" s="71"/>
      <c r="M11" s="71"/>
      <c r="N11" s="71"/>
      <c r="O11" s="71"/>
      <c r="P11" s="71"/>
    </row>
    <row r="12" spans="1:16" ht="30" customHeight="1" thickBot="1">
      <c r="A12" s="293" t="s">
        <v>47</v>
      </c>
      <c r="B12" s="294"/>
      <c r="C12" s="195"/>
      <c r="D12" s="201"/>
      <c r="E12" s="72"/>
      <c r="F12" s="72"/>
      <c r="G12" s="72"/>
      <c r="H12" s="72"/>
      <c r="I12" s="72"/>
      <c r="J12" s="72"/>
      <c r="K12" s="1"/>
      <c r="L12" s="1"/>
      <c r="M12" s="1"/>
      <c r="N12" s="1"/>
      <c r="O12" s="1"/>
      <c r="P12" s="1"/>
    </row>
    <row r="13" spans="1:16">
      <c r="A13" s="214" t="s">
        <v>53</v>
      </c>
      <c r="B13" s="215"/>
      <c r="C13" s="216"/>
      <c r="D13" s="216"/>
      <c r="E13" s="215"/>
      <c r="F13" s="215"/>
      <c r="G13" s="215"/>
      <c r="H13" s="215"/>
      <c r="I13" s="215"/>
      <c r="J13" s="215"/>
      <c r="K13" s="215"/>
      <c r="L13" s="1"/>
      <c r="M13" s="1"/>
      <c r="N13" s="1"/>
      <c r="O13" s="1"/>
      <c r="P13" s="1"/>
    </row>
    <row r="14" spans="1:16">
      <c r="A14" s="160" t="s">
        <v>60</v>
      </c>
      <c r="B14" s="160"/>
      <c r="C14" s="160"/>
      <c r="D14" s="160"/>
      <c r="E14" s="160"/>
      <c r="F14" s="160"/>
      <c r="G14" s="160"/>
      <c r="H14" s="160"/>
      <c r="I14" s="160"/>
      <c r="J14" s="161"/>
      <c r="K14" s="161"/>
      <c r="L14" s="71"/>
      <c r="M14" s="71"/>
      <c r="N14" s="71"/>
      <c r="O14" s="1"/>
      <c r="P14" s="1"/>
    </row>
    <row r="15" spans="1:16" ht="16" thickBot="1">
      <c r="A15" s="6"/>
      <c r="B15" s="1"/>
      <c r="C15" s="1"/>
      <c r="D15" s="1"/>
      <c r="E15" s="286" t="s">
        <v>23</v>
      </c>
      <c r="F15" s="287"/>
      <c r="G15" s="287"/>
      <c r="H15" s="288"/>
      <c r="I15" s="280" t="s">
        <v>21</v>
      </c>
      <c r="J15" s="281"/>
      <c r="K15" s="281"/>
      <c r="L15" s="281"/>
      <c r="M15" s="280" t="s">
        <v>22</v>
      </c>
      <c r="N15" s="281"/>
      <c r="O15" s="281"/>
      <c r="P15" s="281"/>
    </row>
    <row r="16" spans="1:16" ht="57" thickBot="1">
      <c r="A16" s="143" t="s">
        <v>3</v>
      </c>
      <c r="B16" s="144" t="s">
        <v>59</v>
      </c>
      <c r="C16" s="145" t="s">
        <v>57</v>
      </c>
      <c r="D16" s="136"/>
      <c r="E16" s="196" t="s">
        <v>0</v>
      </c>
      <c r="F16" s="19" t="s">
        <v>8</v>
      </c>
      <c r="G16" s="19" t="s">
        <v>9</v>
      </c>
      <c r="H16" s="125" t="s">
        <v>1</v>
      </c>
      <c r="I16" s="197" t="s">
        <v>0</v>
      </c>
      <c r="J16" s="19" t="s">
        <v>8</v>
      </c>
      <c r="K16" s="19" t="s">
        <v>9</v>
      </c>
      <c r="L16" s="127" t="s">
        <v>1</v>
      </c>
      <c r="M16" s="198" t="s">
        <v>0</v>
      </c>
      <c r="N16" s="19" t="s">
        <v>8</v>
      </c>
      <c r="O16" s="19" t="s">
        <v>9</v>
      </c>
      <c r="P16" s="129" t="s">
        <v>1</v>
      </c>
    </row>
    <row r="17" spans="1:16" ht="41.4" customHeight="1">
      <c r="A17" s="204" t="s">
        <v>56</v>
      </c>
      <c r="B17" s="228" t="s">
        <v>58</v>
      </c>
      <c r="C17" s="202"/>
      <c r="D17" s="9"/>
      <c r="E17" s="116"/>
      <c r="F17" s="21" t="str">
        <f>IF(E17&lt;&gt;"",(E17*($C$7/$C$8))/($C$10),"")</f>
        <v/>
      </c>
      <c r="G17" s="21" t="str">
        <f>IF(E17&lt;&gt;"",(E17*($C$7/$C$8)),"")</f>
        <v/>
      </c>
      <c r="H17" s="130" t="str">
        <f t="shared" ref="H17:H23" si="0">IF(E17&lt;&gt;"",E17/(1-E$29),"")</f>
        <v/>
      </c>
      <c r="I17" s="119"/>
      <c r="J17" s="21" t="str">
        <f t="shared" ref="J17:J23" si="1">IF(I17&lt;&gt;"",(I17*($C$7/$C$8))/($C$10),"")</f>
        <v/>
      </c>
      <c r="K17" s="21" t="str">
        <f>IF(I17&lt;&gt;"",(I17*($C$7/$C$8)),"")</f>
        <v/>
      </c>
      <c r="L17" s="130" t="str">
        <f t="shared" ref="L17:L23" si="2">IF(I17&lt;&gt;"",I17/(1-I$29),"")</f>
        <v/>
      </c>
      <c r="M17" s="119"/>
      <c r="N17" s="21" t="str">
        <f>IF(M17&lt;&gt;"",(M17*($C$7/$C$8))/($C$10),"")</f>
        <v/>
      </c>
      <c r="O17" s="21" t="str">
        <f>IF(M17&lt;&gt;"",(M17*($C$7/$C$8)),"")</f>
        <v/>
      </c>
      <c r="P17" s="133" t="str">
        <f t="shared" ref="P17:P23" si="3">IF(M17&lt;&gt;"",M17/(1-M$29),"")</f>
        <v/>
      </c>
    </row>
    <row r="18" spans="1:16" ht="26.5">
      <c r="A18" s="204" t="s">
        <v>56</v>
      </c>
      <c r="B18" s="205" t="s">
        <v>58</v>
      </c>
      <c r="C18" s="203"/>
      <c r="D18" s="9"/>
      <c r="E18" s="117"/>
      <c r="F18" s="21" t="str">
        <f t="shared" ref="F18:F23" si="4">IF(E18&lt;&gt;"",(E18*($C$7/$C$8))/($C$10),"")</f>
        <v/>
      </c>
      <c r="G18" s="21" t="str">
        <f t="shared" ref="G18:G23" si="5">IF(E18&lt;&gt;"",(E18*($C$7/$C$8)),"")</f>
        <v/>
      </c>
      <c r="H18" s="130" t="str">
        <f t="shared" si="0"/>
        <v/>
      </c>
      <c r="I18" s="120"/>
      <c r="J18" s="21" t="str">
        <f t="shared" si="1"/>
        <v/>
      </c>
      <c r="K18" s="21" t="str">
        <f t="shared" ref="K18:K23" si="6">IF(I18&lt;&gt;"",(I18*($C$7/$C$8)),"")</f>
        <v/>
      </c>
      <c r="L18" s="130" t="str">
        <f t="shared" si="2"/>
        <v/>
      </c>
      <c r="M18" s="120"/>
      <c r="N18" s="21" t="str">
        <f t="shared" ref="N18:N23" si="7">IF(M18&lt;&gt;"",(M18*($C$7/$C$8))/($C$10),"")</f>
        <v/>
      </c>
      <c r="O18" s="21" t="str">
        <f t="shared" ref="O18:O23" si="8">IF(M18&lt;&gt;"",(M18*($C$7/$C$8)),"")</f>
        <v/>
      </c>
      <c r="P18" s="133" t="str">
        <f t="shared" si="3"/>
        <v/>
      </c>
    </row>
    <row r="19" spans="1:16" ht="26.5">
      <c r="A19" s="204" t="s">
        <v>56</v>
      </c>
      <c r="B19" s="205" t="s">
        <v>58</v>
      </c>
      <c r="C19" s="203"/>
      <c r="D19" s="9"/>
      <c r="E19" s="117"/>
      <c r="F19" s="21" t="str">
        <f t="shared" si="4"/>
        <v/>
      </c>
      <c r="G19" s="21" t="str">
        <f t="shared" si="5"/>
        <v/>
      </c>
      <c r="H19" s="131" t="str">
        <f t="shared" si="0"/>
        <v/>
      </c>
      <c r="I19" s="121"/>
      <c r="J19" s="21" t="str">
        <f t="shared" si="1"/>
        <v/>
      </c>
      <c r="K19" s="21" t="str">
        <f t="shared" si="6"/>
        <v/>
      </c>
      <c r="L19" s="130" t="str">
        <f t="shared" si="2"/>
        <v/>
      </c>
      <c r="M19" s="120"/>
      <c r="N19" s="21" t="str">
        <f t="shared" si="7"/>
        <v/>
      </c>
      <c r="O19" s="21" t="str">
        <f t="shared" si="8"/>
        <v/>
      </c>
      <c r="P19" s="133" t="str">
        <f t="shared" si="3"/>
        <v/>
      </c>
    </row>
    <row r="20" spans="1:16" ht="26.5">
      <c r="A20" s="204" t="s">
        <v>56</v>
      </c>
      <c r="B20" s="205" t="s">
        <v>58</v>
      </c>
      <c r="C20" s="203"/>
      <c r="D20" s="9"/>
      <c r="E20" s="117"/>
      <c r="F20" s="21" t="str">
        <f t="shared" si="4"/>
        <v/>
      </c>
      <c r="G20" s="21" t="str">
        <f t="shared" si="5"/>
        <v/>
      </c>
      <c r="H20" s="130" t="str">
        <f t="shared" si="0"/>
        <v/>
      </c>
      <c r="I20" s="120"/>
      <c r="J20" s="21" t="str">
        <f t="shared" si="1"/>
        <v/>
      </c>
      <c r="K20" s="21" t="str">
        <f t="shared" si="6"/>
        <v/>
      </c>
      <c r="L20" s="130" t="str">
        <f t="shared" si="2"/>
        <v/>
      </c>
      <c r="M20" s="120"/>
      <c r="N20" s="21" t="str">
        <f t="shared" si="7"/>
        <v/>
      </c>
      <c r="O20" s="21" t="str">
        <f t="shared" si="8"/>
        <v/>
      </c>
      <c r="P20" s="133" t="str">
        <f t="shared" si="3"/>
        <v/>
      </c>
    </row>
    <row r="21" spans="1:16" ht="26.5">
      <c r="A21" s="204" t="s">
        <v>56</v>
      </c>
      <c r="B21" s="205" t="s">
        <v>58</v>
      </c>
      <c r="C21" s="203"/>
      <c r="D21" s="9"/>
      <c r="E21" s="117"/>
      <c r="F21" s="21" t="str">
        <f t="shared" si="4"/>
        <v/>
      </c>
      <c r="G21" s="21" t="str">
        <f t="shared" si="5"/>
        <v/>
      </c>
      <c r="H21" s="130" t="str">
        <f t="shared" si="0"/>
        <v/>
      </c>
      <c r="I21" s="120"/>
      <c r="J21" s="21" t="str">
        <f t="shared" si="1"/>
        <v/>
      </c>
      <c r="K21" s="21" t="str">
        <f t="shared" si="6"/>
        <v/>
      </c>
      <c r="L21" s="130" t="str">
        <f t="shared" si="2"/>
        <v/>
      </c>
      <c r="M21" s="120"/>
      <c r="N21" s="21" t="str">
        <f t="shared" si="7"/>
        <v/>
      </c>
      <c r="O21" s="21" t="str">
        <f t="shared" si="8"/>
        <v/>
      </c>
      <c r="P21" s="133" t="str">
        <f t="shared" si="3"/>
        <v/>
      </c>
    </row>
    <row r="22" spans="1:16" ht="26.5">
      <c r="A22" s="204" t="s">
        <v>56</v>
      </c>
      <c r="B22" s="205" t="s">
        <v>58</v>
      </c>
      <c r="C22" s="203"/>
      <c r="D22" s="9"/>
      <c r="E22" s="117"/>
      <c r="F22" s="21" t="str">
        <f t="shared" si="4"/>
        <v/>
      </c>
      <c r="G22" s="21" t="str">
        <f t="shared" si="5"/>
        <v/>
      </c>
      <c r="H22" s="130" t="str">
        <f t="shared" si="0"/>
        <v/>
      </c>
      <c r="I22" s="120"/>
      <c r="J22" s="21" t="str">
        <f t="shared" si="1"/>
        <v/>
      </c>
      <c r="K22" s="21" t="str">
        <f t="shared" si="6"/>
        <v/>
      </c>
      <c r="L22" s="130" t="str">
        <f t="shared" si="2"/>
        <v/>
      </c>
      <c r="M22" s="120"/>
      <c r="N22" s="21" t="str">
        <f t="shared" si="7"/>
        <v/>
      </c>
      <c r="O22" s="21" t="str">
        <f t="shared" si="8"/>
        <v/>
      </c>
      <c r="P22" s="133" t="str">
        <f t="shared" si="3"/>
        <v/>
      </c>
    </row>
    <row r="23" spans="1:16" ht="27" thickBot="1">
      <c r="A23" s="206" t="s">
        <v>56</v>
      </c>
      <c r="B23" s="207" t="s">
        <v>58</v>
      </c>
      <c r="C23" s="208"/>
      <c r="D23" s="9"/>
      <c r="E23" s="118"/>
      <c r="F23" s="21" t="str">
        <f t="shared" si="4"/>
        <v/>
      </c>
      <c r="G23" s="21" t="str">
        <f t="shared" si="5"/>
        <v/>
      </c>
      <c r="H23" s="132" t="str">
        <f t="shared" si="0"/>
        <v/>
      </c>
      <c r="I23" s="122"/>
      <c r="J23" s="21" t="str">
        <f t="shared" si="1"/>
        <v/>
      </c>
      <c r="K23" s="21" t="str">
        <f t="shared" si="6"/>
        <v/>
      </c>
      <c r="L23" s="132" t="str">
        <f t="shared" si="2"/>
        <v/>
      </c>
      <c r="M23" s="123"/>
      <c r="N23" s="21" t="str">
        <f t="shared" si="7"/>
        <v/>
      </c>
      <c r="O23" s="21" t="str">
        <f t="shared" si="8"/>
        <v/>
      </c>
      <c r="P23" s="134" t="str">
        <f t="shared" si="3"/>
        <v/>
      </c>
    </row>
    <row r="24" spans="1:16">
      <c r="A24" s="8"/>
      <c r="B24" s="1"/>
      <c r="C24" s="10"/>
      <c r="D24" s="10"/>
      <c r="E24" s="11"/>
      <c r="F24" s="12"/>
      <c r="G24" s="12"/>
      <c r="H24" s="11"/>
      <c r="I24" s="16"/>
      <c r="J24" s="11"/>
      <c r="K24" s="12"/>
      <c r="L24" s="16"/>
      <c r="M24" s="16"/>
      <c r="N24" s="11"/>
      <c r="O24" s="12"/>
      <c r="P24" s="9"/>
    </row>
    <row r="25" spans="1:16" ht="16" thickBot="1">
      <c r="A25" s="7" t="s">
        <v>7</v>
      </c>
      <c r="B25" s="7"/>
      <c r="C25" s="7"/>
      <c r="D25" s="7"/>
      <c r="E25" s="13">
        <f>SUM(E17:E24)</f>
        <v>0</v>
      </c>
      <c r="F25" s="209">
        <f t="shared" ref="F25:P25" si="9">SUM(F17:F23)</f>
        <v>0</v>
      </c>
      <c r="G25" s="27">
        <f t="shared" si="9"/>
        <v>0</v>
      </c>
      <c r="H25" s="15">
        <f t="shared" si="9"/>
        <v>0</v>
      </c>
      <c r="I25" s="15">
        <f t="shared" si="9"/>
        <v>0</v>
      </c>
      <c r="J25" s="209">
        <f t="shared" si="9"/>
        <v>0</v>
      </c>
      <c r="K25" s="27">
        <f t="shared" si="9"/>
        <v>0</v>
      </c>
      <c r="L25" s="15">
        <f t="shared" si="9"/>
        <v>0</v>
      </c>
      <c r="M25" s="15">
        <f t="shared" si="9"/>
        <v>0</v>
      </c>
      <c r="N25" s="209">
        <f t="shared" si="9"/>
        <v>0</v>
      </c>
      <c r="O25" s="27">
        <f t="shared" si="9"/>
        <v>0</v>
      </c>
      <c r="P25" s="18">
        <f t="shared" si="9"/>
        <v>0</v>
      </c>
    </row>
    <row r="26" spans="1:16" ht="16" thickTop="1">
      <c r="A26" s="6"/>
      <c r="B26" s="6"/>
      <c r="C26" s="6"/>
      <c r="D26" s="6"/>
      <c r="E26" s="14"/>
      <c r="F26" s="14"/>
      <c r="G26" s="14"/>
      <c r="H26" s="14"/>
      <c r="I26" s="17"/>
      <c r="J26" s="14"/>
      <c r="K26" s="14"/>
      <c r="L26" s="14"/>
      <c r="M26" s="14"/>
      <c r="N26" s="14"/>
      <c r="O26" s="14"/>
      <c r="P26" s="10"/>
    </row>
    <row r="27" spans="1:16">
      <c r="A27" s="7" t="s">
        <v>45</v>
      </c>
      <c r="B27" s="7"/>
      <c r="C27" s="7"/>
      <c r="D27" s="7"/>
      <c r="E27" s="76"/>
      <c r="F27" s="14"/>
      <c r="G27" s="14"/>
      <c r="H27" s="14"/>
      <c r="I27" s="78">
        <f>+C11</f>
        <v>0</v>
      </c>
      <c r="J27" s="14"/>
      <c r="K27" s="14"/>
      <c r="L27" s="14"/>
      <c r="M27" s="78">
        <f>+C12</f>
        <v>0</v>
      </c>
      <c r="N27" s="14"/>
      <c r="O27" s="14"/>
      <c r="P27" s="10"/>
    </row>
    <row r="28" spans="1:16" ht="35.15" customHeight="1" thickBot="1">
      <c r="A28" s="293" t="s">
        <v>52</v>
      </c>
      <c r="B28" s="293"/>
      <c r="C28" s="293"/>
      <c r="D28" s="87"/>
      <c r="E28" s="15">
        <f>+E25+E27</f>
        <v>0</v>
      </c>
      <c r="F28" s="14"/>
      <c r="G28" s="14"/>
      <c r="H28" s="14"/>
      <c r="I28" s="13">
        <f>+I25+I27</f>
        <v>0</v>
      </c>
      <c r="J28" s="14"/>
      <c r="K28" s="14"/>
      <c r="L28" s="14"/>
      <c r="M28" s="15">
        <f>+M25+M27</f>
        <v>0</v>
      </c>
      <c r="N28" s="14"/>
      <c r="O28" s="14"/>
      <c r="P28" s="10"/>
    </row>
    <row r="29" spans="1:16" ht="18.649999999999999" customHeight="1" thickTop="1">
      <c r="A29" s="295" t="s">
        <v>67</v>
      </c>
      <c r="B29" s="295"/>
      <c r="C29" s="295"/>
      <c r="D29" s="112"/>
      <c r="E29" s="77">
        <f>1-+E25</f>
        <v>1</v>
      </c>
      <c r="F29" s="24"/>
      <c r="G29" s="24"/>
      <c r="H29" s="24"/>
      <c r="I29" s="79">
        <f>1-+I25</f>
        <v>1</v>
      </c>
      <c r="J29" s="24"/>
      <c r="K29" s="24"/>
      <c r="L29" s="24"/>
      <c r="M29" s="77">
        <f>1-+M25</f>
        <v>1</v>
      </c>
      <c r="N29" s="24"/>
      <c r="O29" s="24"/>
      <c r="P29" s="26"/>
    </row>
    <row r="30" spans="1:16" ht="21" customHeight="1">
      <c r="A30" s="295"/>
      <c r="B30" s="295"/>
      <c r="C30" s="295"/>
      <c r="D30" s="112"/>
      <c r="E30" s="77"/>
      <c r="F30" s="24"/>
      <c r="G30" s="24"/>
      <c r="H30" s="24"/>
      <c r="I30" s="79"/>
      <c r="J30" s="24"/>
      <c r="K30" s="24"/>
      <c r="L30" s="24"/>
      <c r="M30" s="77"/>
      <c r="N30" s="24"/>
      <c r="O30" s="24"/>
      <c r="P30" s="26"/>
    </row>
    <row r="31" spans="1:16">
      <c r="A31" t="s">
        <v>78</v>
      </c>
    </row>
    <row r="32" spans="1:16">
      <c r="A32" t="s">
        <v>34</v>
      </c>
    </row>
    <row r="34" spans="1:14" ht="16" thickBot="1">
      <c r="A34" s="34" t="s">
        <v>49</v>
      </c>
      <c r="B34" s="34"/>
      <c r="C34" s="34"/>
      <c r="D34" s="34"/>
      <c r="E34" s="34"/>
      <c r="F34" s="34"/>
      <c r="G34" s="34"/>
      <c r="H34" s="34"/>
    </row>
    <row r="35" spans="1:14" ht="16" thickTop="1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2"/>
    </row>
    <row r="36" spans="1:14">
      <c r="A36" s="273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5"/>
    </row>
    <row r="37" spans="1:14">
      <c r="A37" s="273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5"/>
    </row>
    <row r="38" spans="1:14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</row>
    <row r="39" spans="1:14" ht="16" thickBot="1">
      <c r="A39" s="276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8"/>
    </row>
    <row r="40" spans="1:14" ht="16" thickTop="1"/>
    <row r="46" spans="1:14">
      <c r="A46" s="190" t="s">
        <v>77</v>
      </c>
    </row>
  </sheetData>
  <mergeCells count="12">
    <mergeCell ref="A1:I1"/>
    <mergeCell ref="C6:F6"/>
    <mergeCell ref="A8:B8"/>
    <mergeCell ref="E15:H15"/>
    <mergeCell ref="I15:L15"/>
    <mergeCell ref="G8:H8"/>
    <mergeCell ref="M15:P15"/>
    <mergeCell ref="A11:B11"/>
    <mergeCell ref="A12:B12"/>
    <mergeCell ref="A35:N39"/>
    <mergeCell ref="A28:C28"/>
    <mergeCell ref="A29:C30"/>
  </mergeCells>
  <dataValidations count="3">
    <dataValidation type="list" allowBlank="1" showInputMessage="1" showErrorMessage="1" sqref="C8:D8" xr:uid="{00000000-0002-0000-0200-000000000000}">
      <formula1>"9, 10"</formula1>
    </dataValidation>
    <dataValidation type="list" allowBlank="1" showInputMessage="1" showErrorMessage="1" sqref="A17:A23" xr:uid="{00000000-0002-0000-0200-000001000000}">
      <formula1>"FD500 Sponsored Grants &amp; Contracts, FD100 General Operating, FD120 Cost Sharing"</formula1>
    </dataValidation>
    <dataValidation type="list" allowBlank="1" showDropDown="1" showInputMessage="1" showErrorMessage="1" sqref="B17:B23" xr:uid="{B929E99D-3701-4635-A903-B01297DD747C}">
      <formula1>"50400 Faculty Summer Salary"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P65"/>
  <sheetViews>
    <sheetView tabSelected="1" zoomScaleNormal="100" workbookViewId="0">
      <selection activeCell="H54" sqref="H54"/>
    </sheetView>
  </sheetViews>
  <sheetFormatPr defaultRowHeight="15.5"/>
  <cols>
    <col min="1" max="1" width="22" customWidth="1"/>
    <col min="2" max="2" width="10.58203125" customWidth="1"/>
    <col min="3" max="3" width="11.33203125" customWidth="1"/>
    <col min="4" max="4" width="3.5" customWidth="1"/>
    <col min="5" max="5" width="11.6640625" customWidth="1"/>
    <col min="6" max="6" width="11.83203125" customWidth="1"/>
    <col min="7" max="7" width="11.5" customWidth="1"/>
    <col min="8" max="8" width="10.1640625" customWidth="1"/>
    <col min="9" max="10" width="11.33203125" customWidth="1"/>
    <col min="11" max="11" width="10.83203125" customWidth="1"/>
    <col min="12" max="12" width="9.6640625" customWidth="1"/>
    <col min="13" max="13" width="8.33203125" customWidth="1"/>
    <col min="14" max="15" width="11.33203125" customWidth="1"/>
    <col min="16" max="16" width="10" customWidth="1"/>
  </cols>
  <sheetData>
    <row r="1" spans="1:16" ht="26">
      <c r="A1" s="282" t="s">
        <v>28</v>
      </c>
      <c r="B1" s="283"/>
      <c r="C1" s="283"/>
      <c r="D1" s="283"/>
      <c r="E1" s="283"/>
      <c r="F1" s="283"/>
      <c r="G1" s="283"/>
      <c r="H1" s="283"/>
      <c r="I1" s="283"/>
      <c r="J1" s="83">
        <f ca="1">TODAY()</f>
        <v>45426</v>
      </c>
      <c r="L1" s="41"/>
      <c r="M1" s="41"/>
      <c r="N1" s="38"/>
      <c r="O1" s="38"/>
      <c r="P1" s="38"/>
    </row>
    <row r="2" spans="1:16" ht="16">
      <c r="A2" s="159" t="s">
        <v>19</v>
      </c>
      <c r="B2" s="33"/>
      <c r="C2" s="33"/>
      <c r="D2" s="33"/>
      <c r="E2" s="33"/>
      <c r="F2" s="33"/>
      <c r="G2" s="33"/>
      <c r="H2" s="33"/>
      <c r="I2" s="33"/>
      <c r="J2" s="33" t="s">
        <v>29</v>
      </c>
      <c r="L2" s="33"/>
      <c r="M2" s="33"/>
      <c r="N2" s="33"/>
      <c r="O2" s="33"/>
      <c r="P2" s="33"/>
    </row>
    <row r="3" spans="1:16">
      <c r="A3" s="148" t="s">
        <v>61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"/>
      <c r="N3" s="1"/>
      <c r="O3" s="1"/>
      <c r="P3" s="1"/>
    </row>
    <row r="4" spans="1:16">
      <c r="A4" s="150" t="s">
        <v>63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2"/>
      <c r="P4" s="2"/>
    </row>
    <row r="5" spans="1:16" ht="16" thickBot="1">
      <c r="A5" s="2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thickTop="1" thickBot="1">
      <c r="A6" s="31" t="s">
        <v>4</v>
      </c>
      <c r="B6" s="2"/>
      <c r="C6" s="284"/>
      <c r="D6" s="285"/>
      <c r="E6" s="285"/>
      <c r="F6" s="296"/>
      <c r="G6" s="139" t="s">
        <v>38</v>
      </c>
      <c r="H6" s="165" t="str">
        <f>IF(C7&lt;&gt;"",(($C$7/$C$8))*($C$10),"")</f>
        <v/>
      </c>
      <c r="I6" s="88"/>
      <c r="J6" s="2"/>
      <c r="K6" s="2"/>
      <c r="L6" s="137" t="s">
        <v>71</v>
      </c>
      <c r="M6" s="138" t="s">
        <v>72</v>
      </c>
      <c r="P6" s="2"/>
    </row>
    <row r="7" spans="1:16" ht="16.5" thickTop="1" thickBot="1">
      <c r="A7" s="3" t="s">
        <v>62</v>
      </c>
      <c r="B7" s="1"/>
      <c r="C7" s="113"/>
      <c r="D7" s="146"/>
      <c r="E7" s="1"/>
      <c r="G7" s="166">
        <v>12</v>
      </c>
      <c r="H7" s="167"/>
      <c r="I7" s="89"/>
      <c r="J7" s="2"/>
      <c r="K7" s="2"/>
      <c r="L7" s="2"/>
      <c r="M7" s="1"/>
      <c r="N7" s="1"/>
      <c r="O7" s="1"/>
      <c r="P7" s="1"/>
    </row>
    <row r="8" spans="1:16" ht="30.75" customHeight="1" thickTop="1" thickBot="1">
      <c r="A8" s="289" t="s">
        <v>5</v>
      </c>
      <c r="B8" s="290"/>
      <c r="C8" s="114"/>
      <c r="D8" s="147"/>
      <c r="E8" s="1"/>
      <c r="G8" s="298" t="s">
        <v>6</v>
      </c>
      <c r="H8" s="299"/>
      <c r="I8" s="90"/>
      <c r="J8" s="2"/>
      <c r="K8" s="2"/>
      <c r="L8" s="2"/>
      <c r="M8" s="40"/>
      <c r="N8" s="1"/>
      <c r="O8" s="1"/>
      <c r="P8" s="1"/>
    </row>
    <row r="9" spans="1:16" ht="30.75" customHeight="1" thickTop="1" thickBot="1">
      <c r="A9" s="86"/>
      <c r="B9" s="87"/>
      <c r="C9" s="87"/>
      <c r="D9" s="87"/>
      <c r="E9" s="1"/>
      <c r="I9" s="82"/>
      <c r="K9" s="1"/>
      <c r="L9" s="1"/>
      <c r="M9" s="40"/>
      <c r="N9" s="1"/>
      <c r="O9" s="1"/>
      <c r="P9" s="1"/>
    </row>
    <row r="10" spans="1:16" ht="16.5" thickTop="1" thickBot="1">
      <c r="A10" s="4" t="s">
        <v>2</v>
      </c>
      <c r="B10" s="5"/>
      <c r="C10" s="115"/>
      <c r="D10" s="30"/>
      <c r="E10" s="68" t="s">
        <v>64</v>
      </c>
      <c r="F10" s="68"/>
      <c r="G10" s="68"/>
      <c r="H10" s="68"/>
      <c r="I10" s="68"/>
      <c r="J10" s="68"/>
      <c r="K10" s="5"/>
      <c r="L10" s="5"/>
      <c r="M10" s="5"/>
      <c r="N10" s="5"/>
      <c r="O10" s="5"/>
      <c r="P10" s="5"/>
    </row>
    <row r="11" spans="1:16" ht="16.5" thickTop="1">
      <c r="A11" s="253" t="s">
        <v>68</v>
      </c>
      <c r="B11" s="254"/>
      <c r="C11" s="255"/>
      <c r="D11" s="255"/>
      <c r="E11" s="254"/>
      <c r="F11" s="254"/>
      <c r="G11" s="254"/>
      <c r="H11" s="254"/>
      <c r="I11" s="254"/>
      <c r="J11" s="254"/>
      <c r="K11" s="254"/>
      <c r="L11" s="1"/>
      <c r="M11" s="1"/>
      <c r="N11" s="1"/>
      <c r="O11" s="1"/>
      <c r="P11" s="1"/>
    </row>
    <row r="12" spans="1:16">
      <c r="A12" s="160" t="s">
        <v>60</v>
      </c>
      <c r="B12" s="160"/>
      <c r="C12" s="160"/>
      <c r="D12" s="160"/>
      <c r="E12" s="160"/>
      <c r="F12" s="160"/>
      <c r="G12" s="160"/>
      <c r="H12" s="160"/>
      <c r="I12" s="160"/>
      <c r="J12" s="161"/>
      <c r="K12" s="71"/>
      <c r="L12" s="71"/>
      <c r="M12" s="71"/>
      <c r="N12" s="71"/>
      <c r="O12" s="1"/>
      <c r="P12" s="1"/>
    </row>
    <row r="13" spans="1:16" ht="16" thickBot="1">
      <c r="A13" s="6"/>
      <c r="B13" s="1"/>
      <c r="C13" s="1"/>
      <c r="D13" s="1"/>
      <c r="E13" s="286" t="s">
        <v>23</v>
      </c>
      <c r="F13" s="287"/>
      <c r="G13" s="287"/>
      <c r="H13" s="288"/>
      <c r="I13" s="280" t="s">
        <v>21</v>
      </c>
      <c r="J13" s="281"/>
      <c r="K13" s="281"/>
      <c r="L13" s="281"/>
      <c r="M13" s="280" t="s">
        <v>22</v>
      </c>
      <c r="N13" s="281"/>
      <c r="O13" s="281"/>
      <c r="P13" s="281"/>
    </row>
    <row r="14" spans="1:16" s="66" customFormat="1" ht="57" thickBot="1">
      <c r="A14" s="224" t="s">
        <v>3</v>
      </c>
      <c r="B14" s="225" t="s">
        <v>59</v>
      </c>
      <c r="C14" s="226" t="s">
        <v>57</v>
      </c>
      <c r="D14" s="136"/>
      <c r="E14" s="196" t="s">
        <v>0</v>
      </c>
      <c r="F14" s="19" t="s">
        <v>8</v>
      </c>
      <c r="G14" s="19" t="s">
        <v>9</v>
      </c>
      <c r="H14" s="125" t="s">
        <v>1</v>
      </c>
      <c r="I14" s="197" t="s">
        <v>0</v>
      </c>
      <c r="J14" s="19" t="s">
        <v>8</v>
      </c>
      <c r="K14" s="19" t="s">
        <v>9</v>
      </c>
      <c r="L14" s="127" t="s">
        <v>1</v>
      </c>
      <c r="M14" s="198" t="s">
        <v>0</v>
      </c>
      <c r="N14" s="19" t="s">
        <v>8</v>
      </c>
      <c r="O14" s="19" t="s">
        <v>9</v>
      </c>
      <c r="P14" s="129" t="s">
        <v>1</v>
      </c>
    </row>
    <row r="15" spans="1:16" ht="32.4" customHeight="1">
      <c r="A15" s="227" t="s">
        <v>56</v>
      </c>
      <c r="B15" s="228" t="s">
        <v>58</v>
      </c>
      <c r="C15" s="229"/>
      <c r="D15" s="9"/>
      <c r="E15" s="116"/>
      <c r="F15" s="21" t="str">
        <f t="shared" ref="F15:F21" si="0">IF(E15&lt;&gt;"",(E15*($C$7/$C$8))/($C$10),"")</f>
        <v/>
      </c>
      <c r="G15" s="21" t="str">
        <f>IF(E15&lt;&gt;"",(E15*($C$7/$C$8)),"")</f>
        <v/>
      </c>
      <c r="H15" s="130" t="str">
        <f t="shared" ref="H15:H21" si="1">IF(E15&lt;&gt;"",E15/(1-E$25),"")</f>
        <v/>
      </c>
      <c r="I15" s="119"/>
      <c r="J15" s="21" t="str">
        <f t="shared" ref="J15:J21" si="2">IF(I15&lt;&gt;"",(I15*($C$7/$C$8))/($C$10),"")</f>
        <v/>
      </c>
      <c r="K15" s="21" t="str">
        <f t="shared" ref="K15:K21" si="3">IF(I15&lt;&gt;"",(I15*($C$7/$C$8)),"")</f>
        <v/>
      </c>
      <c r="L15" s="130" t="str">
        <f t="shared" ref="L15:L21" si="4">IF(I15&lt;&gt;"",I15/(1-I$25),"")</f>
        <v/>
      </c>
      <c r="M15" s="119"/>
      <c r="N15" s="21" t="str">
        <f t="shared" ref="N15:N21" si="5">IF(M15&lt;&gt;"",(M15*($C$7/$C$8))/($C$10),"")</f>
        <v/>
      </c>
      <c r="O15" s="21" t="str">
        <f t="shared" ref="O15:O21" si="6">IF(M15&lt;&gt;"",(M15*($C$7/$C$8)),"")</f>
        <v/>
      </c>
      <c r="P15" s="133" t="str">
        <f t="shared" ref="P15:P21" si="7">IF(M15&lt;&gt;"",M15/(1-M$25),"")</f>
        <v/>
      </c>
    </row>
    <row r="16" spans="1:16" ht="32.4" customHeight="1">
      <c r="A16" s="220" t="s">
        <v>56</v>
      </c>
      <c r="B16" s="205" t="s">
        <v>58</v>
      </c>
      <c r="C16" s="221"/>
      <c r="D16" s="9"/>
      <c r="E16" s="117"/>
      <c r="F16" s="21" t="str">
        <f t="shared" si="0"/>
        <v/>
      </c>
      <c r="G16" s="21" t="str">
        <f t="shared" ref="G16:G21" si="8">IF(E16&lt;&gt;"",(E16*($C$7/$C$8)),"")</f>
        <v/>
      </c>
      <c r="H16" s="130" t="str">
        <f t="shared" si="1"/>
        <v/>
      </c>
      <c r="I16" s="120"/>
      <c r="J16" s="21" t="str">
        <f t="shared" si="2"/>
        <v/>
      </c>
      <c r="K16" s="21" t="str">
        <f t="shared" si="3"/>
        <v/>
      </c>
      <c r="L16" s="130" t="str">
        <f t="shared" si="4"/>
        <v/>
      </c>
      <c r="M16" s="120"/>
      <c r="N16" s="21" t="str">
        <f t="shared" si="5"/>
        <v/>
      </c>
      <c r="O16" s="21" t="str">
        <f t="shared" si="6"/>
        <v/>
      </c>
      <c r="P16" s="133" t="str">
        <f t="shared" si="7"/>
        <v/>
      </c>
    </row>
    <row r="17" spans="1:16" ht="32.4" customHeight="1">
      <c r="A17" s="220" t="s">
        <v>56</v>
      </c>
      <c r="B17" s="205" t="s">
        <v>58</v>
      </c>
      <c r="C17" s="221"/>
      <c r="D17" s="9"/>
      <c r="E17" s="117"/>
      <c r="F17" s="21" t="str">
        <f t="shared" si="0"/>
        <v/>
      </c>
      <c r="G17" s="21" t="str">
        <f t="shared" si="8"/>
        <v/>
      </c>
      <c r="H17" s="131" t="str">
        <f t="shared" si="1"/>
        <v/>
      </c>
      <c r="I17" s="121"/>
      <c r="J17" s="21" t="str">
        <f t="shared" si="2"/>
        <v/>
      </c>
      <c r="K17" s="21" t="str">
        <f t="shared" si="3"/>
        <v/>
      </c>
      <c r="L17" s="130" t="str">
        <f t="shared" si="4"/>
        <v/>
      </c>
      <c r="M17" s="120"/>
      <c r="N17" s="21" t="str">
        <f t="shared" si="5"/>
        <v/>
      </c>
      <c r="O17" s="21" t="str">
        <f t="shared" si="6"/>
        <v/>
      </c>
      <c r="P17" s="133" t="str">
        <f t="shared" si="7"/>
        <v/>
      </c>
    </row>
    <row r="18" spans="1:16" ht="32.4" customHeight="1">
      <c r="A18" s="220" t="s">
        <v>56</v>
      </c>
      <c r="B18" s="205" t="s">
        <v>58</v>
      </c>
      <c r="C18" s="221"/>
      <c r="D18" s="9"/>
      <c r="E18" s="117"/>
      <c r="F18" s="21" t="str">
        <f t="shared" si="0"/>
        <v/>
      </c>
      <c r="G18" s="21" t="str">
        <f t="shared" si="8"/>
        <v/>
      </c>
      <c r="H18" s="130" t="str">
        <f t="shared" si="1"/>
        <v/>
      </c>
      <c r="I18" s="120"/>
      <c r="J18" s="21" t="str">
        <f t="shared" si="2"/>
        <v/>
      </c>
      <c r="K18" s="21" t="str">
        <f t="shared" si="3"/>
        <v/>
      </c>
      <c r="L18" s="130" t="str">
        <f t="shared" si="4"/>
        <v/>
      </c>
      <c r="M18" s="120"/>
      <c r="N18" s="21" t="str">
        <f t="shared" si="5"/>
        <v/>
      </c>
      <c r="O18" s="21" t="str">
        <f t="shared" si="6"/>
        <v/>
      </c>
      <c r="P18" s="133" t="str">
        <f t="shared" si="7"/>
        <v/>
      </c>
    </row>
    <row r="19" spans="1:16" ht="32.4" customHeight="1">
      <c r="A19" s="220" t="s">
        <v>56</v>
      </c>
      <c r="B19" s="205" t="s">
        <v>58</v>
      </c>
      <c r="C19" s="221"/>
      <c r="D19" s="9"/>
      <c r="E19" s="117"/>
      <c r="F19" s="21" t="str">
        <f t="shared" si="0"/>
        <v/>
      </c>
      <c r="G19" s="21" t="str">
        <f t="shared" si="8"/>
        <v/>
      </c>
      <c r="H19" s="130" t="str">
        <f t="shared" si="1"/>
        <v/>
      </c>
      <c r="I19" s="120"/>
      <c r="J19" s="21" t="str">
        <f t="shared" si="2"/>
        <v/>
      </c>
      <c r="K19" s="21" t="str">
        <f t="shared" si="3"/>
        <v/>
      </c>
      <c r="L19" s="130" t="str">
        <f t="shared" si="4"/>
        <v/>
      </c>
      <c r="M19" s="120"/>
      <c r="N19" s="21" t="str">
        <f t="shared" si="5"/>
        <v/>
      </c>
      <c r="O19" s="21" t="str">
        <f t="shared" si="6"/>
        <v/>
      </c>
      <c r="P19" s="133" t="str">
        <f t="shared" si="7"/>
        <v/>
      </c>
    </row>
    <row r="20" spans="1:16" ht="32.4" customHeight="1">
      <c r="A20" s="220" t="s">
        <v>56</v>
      </c>
      <c r="B20" s="205" t="s">
        <v>58</v>
      </c>
      <c r="C20" s="221"/>
      <c r="D20" s="9"/>
      <c r="E20" s="117"/>
      <c r="F20" s="21" t="str">
        <f t="shared" si="0"/>
        <v/>
      </c>
      <c r="G20" s="21" t="str">
        <f t="shared" si="8"/>
        <v/>
      </c>
      <c r="H20" s="130" t="str">
        <f t="shared" si="1"/>
        <v/>
      </c>
      <c r="I20" s="120"/>
      <c r="J20" s="21" t="str">
        <f t="shared" si="2"/>
        <v/>
      </c>
      <c r="K20" s="21" t="str">
        <f t="shared" si="3"/>
        <v/>
      </c>
      <c r="L20" s="130" t="str">
        <f t="shared" si="4"/>
        <v/>
      </c>
      <c r="M20" s="120"/>
      <c r="N20" s="21" t="str">
        <f t="shared" si="5"/>
        <v/>
      </c>
      <c r="O20" s="21" t="str">
        <f t="shared" si="6"/>
        <v/>
      </c>
      <c r="P20" s="133" t="str">
        <f t="shared" si="7"/>
        <v/>
      </c>
    </row>
    <row r="21" spans="1:16" ht="32.4" customHeight="1" thickBot="1">
      <c r="A21" s="222" t="s">
        <v>56</v>
      </c>
      <c r="B21" s="207" t="s">
        <v>58</v>
      </c>
      <c r="C21" s="223"/>
      <c r="D21" s="9"/>
      <c r="E21" s="118"/>
      <c r="F21" s="21" t="str">
        <f t="shared" si="0"/>
        <v/>
      </c>
      <c r="G21" s="21" t="str">
        <f t="shared" si="8"/>
        <v/>
      </c>
      <c r="H21" s="130" t="str">
        <f t="shared" si="1"/>
        <v/>
      </c>
      <c r="I21" s="122"/>
      <c r="J21" s="21" t="str">
        <f t="shared" si="2"/>
        <v/>
      </c>
      <c r="K21" s="21" t="str">
        <f t="shared" si="3"/>
        <v/>
      </c>
      <c r="L21" s="132" t="str">
        <f t="shared" si="4"/>
        <v/>
      </c>
      <c r="M21" s="123"/>
      <c r="N21" s="21" t="str">
        <f t="shared" si="5"/>
        <v/>
      </c>
      <c r="O21" s="21" t="str">
        <f t="shared" si="6"/>
        <v/>
      </c>
      <c r="P21" s="134" t="str">
        <f t="shared" si="7"/>
        <v/>
      </c>
    </row>
    <row r="22" spans="1:16">
      <c r="A22" s="8"/>
      <c r="B22" s="1"/>
      <c r="C22" s="10"/>
      <c r="D22" s="10"/>
      <c r="E22" s="11"/>
      <c r="F22" s="12"/>
      <c r="G22" s="12"/>
      <c r="H22" s="11"/>
      <c r="I22" s="16"/>
      <c r="J22" s="11"/>
      <c r="K22" s="12"/>
      <c r="L22" s="16"/>
      <c r="M22" s="16"/>
      <c r="N22" s="11"/>
      <c r="O22" s="12"/>
      <c r="P22" s="9"/>
    </row>
    <row r="23" spans="1:16" ht="16" thickBot="1">
      <c r="A23" s="7" t="s">
        <v>7</v>
      </c>
      <c r="B23" s="7"/>
      <c r="C23" s="7"/>
      <c r="D23" s="7"/>
      <c r="E23" s="13">
        <f t="shared" ref="E23:P23" si="9">SUM(E15:E21)</f>
        <v>0</v>
      </c>
      <c r="F23" s="209">
        <f t="shared" si="9"/>
        <v>0</v>
      </c>
      <c r="G23" s="27">
        <f t="shared" si="9"/>
        <v>0</v>
      </c>
      <c r="H23" s="15">
        <f t="shared" si="9"/>
        <v>0</v>
      </c>
      <c r="I23" s="15">
        <f t="shared" si="9"/>
        <v>0</v>
      </c>
      <c r="J23" s="209">
        <f t="shared" si="9"/>
        <v>0</v>
      </c>
      <c r="K23" s="27">
        <f t="shared" si="9"/>
        <v>0</v>
      </c>
      <c r="L23" s="15">
        <f t="shared" si="9"/>
        <v>0</v>
      </c>
      <c r="M23" s="15">
        <f t="shared" si="9"/>
        <v>0</v>
      </c>
      <c r="N23" s="209">
        <f t="shared" si="9"/>
        <v>0</v>
      </c>
      <c r="O23" s="27">
        <f t="shared" si="9"/>
        <v>0</v>
      </c>
      <c r="P23" s="18">
        <f t="shared" si="9"/>
        <v>0</v>
      </c>
    </row>
    <row r="24" spans="1:16" ht="16" thickTop="1">
      <c r="A24" s="6"/>
      <c r="B24" s="6"/>
      <c r="C24" s="6"/>
      <c r="D24" s="6"/>
      <c r="E24" s="14"/>
      <c r="F24" s="14"/>
      <c r="G24" s="14"/>
      <c r="H24" s="14"/>
      <c r="I24" s="17"/>
      <c r="J24" s="14"/>
      <c r="K24" s="14"/>
      <c r="L24" s="14"/>
      <c r="M24" s="14"/>
      <c r="N24" s="14"/>
      <c r="O24" s="14"/>
      <c r="P24" s="10"/>
    </row>
    <row r="25" spans="1:16">
      <c r="A25" s="279" t="s">
        <v>67</v>
      </c>
      <c r="B25" s="279"/>
      <c r="C25" s="279"/>
      <c r="D25" s="80"/>
      <c r="E25" s="23">
        <f>1-SUM(E15:E21)</f>
        <v>1</v>
      </c>
      <c r="F25" s="24"/>
      <c r="G25" s="24"/>
      <c r="H25" s="24"/>
      <c r="I25" s="25">
        <f>1-SUM(I15:I21)</f>
        <v>1</v>
      </c>
      <c r="J25" s="24"/>
      <c r="K25" s="24"/>
      <c r="L25" s="24"/>
      <c r="M25" s="25">
        <f>1-SUM(M15:M21)</f>
        <v>1</v>
      </c>
      <c r="N25" s="24"/>
      <c r="O25" s="24"/>
      <c r="P25" s="26"/>
    </row>
    <row r="26" spans="1:16">
      <c r="A26" s="279"/>
      <c r="B26" s="279"/>
      <c r="C26" s="279"/>
      <c r="D26" s="8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"/>
    </row>
    <row r="27" spans="1:16">
      <c r="A27" t="s">
        <v>78</v>
      </c>
    </row>
    <row r="28" spans="1:16">
      <c r="A28" t="s">
        <v>44</v>
      </c>
    </row>
    <row r="30" spans="1:16" ht="16" thickBot="1">
      <c r="A30" s="34" t="s">
        <v>49</v>
      </c>
      <c r="B30" s="34"/>
      <c r="C30" s="34"/>
      <c r="D30" s="34"/>
      <c r="E30" s="34"/>
      <c r="F30" s="34"/>
      <c r="G30" s="34"/>
      <c r="H30" s="34"/>
    </row>
    <row r="31" spans="1:16" ht="16" thickTop="1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2"/>
    </row>
    <row r="32" spans="1:16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5"/>
    </row>
    <row r="33" spans="1:14">
      <c r="A33" s="273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5"/>
    </row>
    <row r="34" spans="1:14">
      <c r="A34" s="273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5"/>
    </row>
    <row r="35" spans="1:14" ht="16" thickBot="1">
      <c r="A35" s="276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8"/>
    </row>
    <row r="36" spans="1:14" ht="16" thickTop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4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1:14">
      <c r="A38" s="250" t="s">
        <v>42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</row>
    <row r="39" spans="1:14">
      <c r="A39" s="250" t="s">
        <v>43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</row>
    <row r="40" spans="1:14" ht="16">
      <c r="A40" s="32" t="s">
        <v>20</v>
      </c>
    </row>
    <row r="41" spans="1:14">
      <c r="A41" t="s">
        <v>33</v>
      </c>
    </row>
    <row r="43" spans="1:14" s="36" customFormat="1" ht="16" thickBot="1">
      <c r="A43" s="37" t="s">
        <v>24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4" ht="16" thickBot="1">
      <c r="A44" s="91" t="s">
        <v>25</v>
      </c>
      <c r="B44" s="42"/>
      <c r="C44" s="92">
        <v>18491.669999999998</v>
      </c>
      <c r="D44" s="217"/>
      <c r="E44" s="43" t="s">
        <v>70</v>
      </c>
      <c r="F44" s="64"/>
      <c r="G44" s="64"/>
      <c r="H44" s="64"/>
      <c r="I44" s="64"/>
      <c r="J44" s="65"/>
    </row>
    <row r="45" spans="1:14" ht="16" thickBot="1">
      <c r="J45" s="44"/>
    </row>
    <row r="46" spans="1:14" ht="16" thickBot="1">
      <c r="A46" s="45" t="s">
        <v>10</v>
      </c>
      <c r="B46" s="29"/>
      <c r="C46" s="29"/>
      <c r="D46" s="29"/>
      <c r="F46" s="29"/>
      <c r="H46" s="93" t="str">
        <f>IF(C8=10,(($C$7/$C$8))*($C$10),"")</f>
        <v/>
      </c>
      <c r="J46" s="44"/>
      <c r="K46" s="29"/>
      <c r="L46" s="29"/>
      <c r="M46" s="29"/>
    </row>
    <row r="47" spans="1:14">
      <c r="A47" s="94"/>
      <c r="B47" s="95"/>
      <c r="C47" s="96"/>
      <c r="D47" s="96"/>
      <c r="E47" s="97"/>
      <c r="F47" s="96"/>
      <c r="G47" s="96"/>
      <c r="H47" s="96"/>
      <c r="I47" s="96"/>
      <c r="J47" s="98"/>
      <c r="K47" s="96"/>
      <c r="L47" s="96"/>
      <c r="M47" s="96"/>
    </row>
    <row r="48" spans="1:14" ht="48" customHeight="1" thickBot="1">
      <c r="A48" s="99" t="s">
        <v>57</v>
      </c>
      <c r="B48" s="99" t="s">
        <v>0</v>
      </c>
      <c r="C48" s="99" t="s">
        <v>11</v>
      </c>
      <c r="D48" s="99"/>
      <c r="E48" s="99" t="s">
        <v>12</v>
      </c>
      <c r="F48" s="99" t="s">
        <v>13</v>
      </c>
      <c r="G48" s="99" t="s">
        <v>16</v>
      </c>
      <c r="H48" s="230" t="s">
        <v>15</v>
      </c>
      <c r="I48" s="99" t="s">
        <v>17</v>
      </c>
      <c r="J48" s="100" t="s">
        <v>18</v>
      </c>
      <c r="K48" s="96"/>
      <c r="L48" s="96"/>
      <c r="M48" s="96"/>
    </row>
    <row r="49" spans="1:13" ht="16" thickBot="1">
      <c r="A49" s="235"/>
      <c r="B49" s="236"/>
      <c r="C49" s="101">
        <v>18491.669999999998</v>
      </c>
      <c r="D49" s="218"/>
      <c r="E49" s="102" t="str">
        <f>IF(H46&gt;C44,H46,"")</f>
        <v/>
      </c>
      <c r="F49" s="102" t="str">
        <f>IF(E49&lt;&gt;"",(B49*E49),"")</f>
        <v/>
      </c>
      <c r="G49" s="103" t="str">
        <f>IF(E49&lt;&gt;"",(B49*C49),"")</f>
        <v/>
      </c>
      <c r="H49" s="231" t="str">
        <f>IF(E49&lt;&gt;"",(G49/E49),"")</f>
        <v/>
      </c>
      <c r="I49" s="102" t="str">
        <f>IF(E49&lt;&gt;"",(F49-G49),"")</f>
        <v/>
      </c>
      <c r="J49" s="104" t="str">
        <f>IF(E49&lt;&gt;"",(I49/E49),"")</f>
        <v/>
      </c>
      <c r="K49" s="96"/>
      <c r="L49" s="96"/>
      <c r="M49" s="96"/>
    </row>
    <row r="50" spans="1:13" ht="16" thickBot="1">
      <c r="A50" s="237"/>
      <c r="B50" s="236"/>
      <c r="C50" s="101">
        <f>+C44</f>
        <v>18491.669999999998</v>
      </c>
      <c r="D50" s="218"/>
      <c r="E50" s="102" t="str">
        <f>IF(H46&gt;C44,H46,"")</f>
        <v/>
      </c>
      <c r="F50" s="102" t="str">
        <f>IF(E50&lt;&gt;"",(B50*E50),"")</f>
        <v/>
      </c>
      <c r="G50" s="103" t="str">
        <f>IF(E50&lt;&gt;"",(B50*C50),"")</f>
        <v/>
      </c>
      <c r="H50" s="231" t="str">
        <f>IF(E50&lt;&gt;"",(G50/E50),"")</f>
        <v/>
      </c>
      <c r="I50" s="102" t="str">
        <f>IF(E50&lt;&gt;"",(F50-G50),"")</f>
        <v/>
      </c>
      <c r="J50" s="104" t="str">
        <f>IF(E50&lt;&gt;"",(I50/E50),"")</f>
        <v/>
      </c>
      <c r="K50" s="96"/>
      <c r="L50" s="96"/>
      <c r="M50" s="96"/>
    </row>
    <row r="51" spans="1:13" ht="16" thickBot="1">
      <c r="A51" s="238"/>
      <c r="B51" s="239"/>
      <c r="C51" s="101">
        <f>+C44</f>
        <v>18491.669999999998</v>
      </c>
      <c r="D51" s="219"/>
      <c r="E51" s="105" t="str">
        <f>IF(H46&gt;C44,H46,"")</f>
        <v/>
      </c>
      <c r="F51" s="105" t="str">
        <f>IF(E51&lt;&gt;"",(B51*E51),"")</f>
        <v/>
      </c>
      <c r="G51" s="106" t="str">
        <f>IF(E51&lt;&gt;"",(B51*C51),"")</f>
        <v/>
      </c>
      <c r="H51" s="232" t="str">
        <f>IF(E51&lt;&gt;"",(G51/E51),"")</f>
        <v/>
      </c>
      <c r="I51" s="105" t="str">
        <f>IF(E51&lt;&gt;"",(F51-G51),"")</f>
        <v/>
      </c>
      <c r="J51" s="107" t="str">
        <f>IF(E51&lt;&gt;"",(I51/E51),"")</f>
        <v/>
      </c>
      <c r="K51" s="96"/>
      <c r="L51" s="96"/>
      <c r="M51" s="96"/>
    </row>
    <row r="52" spans="1:13" ht="16.5" customHeight="1">
      <c r="A52" s="47"/>
      <c r="B52" s="48"/>
      <c r="C52" s="49"/>
      <c r="D52" s="49"/>
      <c r="E52" s="46"/>
      <c r="F52" s="50"/>
      <c r="G52" s="51"/>
      <c r="H52" s="51"/>
      <c r="I52" s="52"/>
      <c r="J52" s="53"/>
      <c r="K52" s="20"/>
      <c r="L52" s="20"/>
      <c r="M52" s="20"/>
    </row>
    <row r="53" spans="1:13" ht="16" thickBot="1">
      <c r="A53" s="47"/>
      <c r="B53" s="54"/>
      <c r="C53" s="55"/>
      <c r="D53" s="55"/>
      <c r="E53" s="56"/>
      <c r="F53" s="57"/>
      <c r="G53" s="58"/>
      <c r="H53" s="58"/>
      <c r="I53" s="59"/>
      <c r="J53" s="60"/>
      <c r="K53" s="20"/>
      <c r="L53" s="20"/>
      <c r="M53" s="20"/>
    </row>
    <row r="54" spans="1:13" ht="16" thickBot="1">
      <c r="A54" s="45" t="s">
        <v>14</v>
      </c>
      <c r="B54" s="61"/>
      <c r="C54" s="61"/>
      <c r="D54" s="61"/>
      <c r="E54" s="56"/>
      <c r="F54" s="61"/>
      <c r="G54" s="62"/>
      <c r="H54" s="93" t="str">
        <f>IF(C8=9,(($C$7/$C$8))*($C$10),"")</f>
        <v/>
      </c>
      <c r="I54" s="61"/>
      <c r="J54" s="63"/>
      <c r="K54" s="29"/>
      <c r="L54" s="29"/>
      <c r="M54" s="29"/>
    </row>
    <row r="55" spans="1:13">
      <c r="A55" s="94"/>
      <c r="B55" s="95"/>
      <c r="C55" s="96"/>
      <c r="D55" s="96"/>
      <c r="E55" s="97"/>
      <c r="F55" s="96"/>
      <c r="G55" s="96"/>
      <c r="H55" s="96"/>
      <c r="I55" s="96"/>
      <c r="J55" s="98"/>
      <c r="K55" s="96"/>
      <c r="L55" s="96"/>
      <c r="M55" s="96"/>
    </row>
    <row r="56" spans="1:13" ht="48" customHeight="1" thickBot="1">
      <c r="A56" s="99" t="s">
        <v>57</v>
      </c>
      <c r="B56" s="99" t="s">
        <v>0</v>
      </c>
      <c r="C56" s="99" t="s">
        <v>11</v>
      </c>
      <c r="D56" s="99"/>
      <c r="E56" s="99" t="s">
        <v>12</v>
      </c>
      <c r="F56" s="99" t="s">
        <v>13</v>
      </c>
      <c r="G56" s="99" t="s">
        <v>16</v>
      </c>
      <c r="H56" s="230" t="s">
        <v>15</v>
      </c>
      <c r="I56" s="99" t="s">
        <v>17</v>
      </c>
      <c r="J56" s="100" t="s">
        <v>18</v>
      </c>
      <c r="K56" s="96"/>
      <c r="L56" s="96"/>
      <c r="M56" s="96"/>
    </row>
    <row r="57" spans="1:13" ht="16" thickBot="1">
      <c r="A57" s="235"/>
      <c r="B57" s="236"/>
      <c r="C57" s="101">
        <f>C44</f>
        <v>18491.669999999998</v>
      </c>
      <c r="D57" s="218"/>
      <c r="E57" s="102" t="str">
        <f>IF(H54&gt;C44,H54,"")</f>
        <v/>
      </c>
      <c r="F57" s="102" t="str">
        <f>IF(E57&lt;&gt;"",(B57*E57),"")</f>
        <v/>
      </c>
      <c r="G57" s="103" t="str">
        <f>IF(E57&lt;&gt;"",(B57*C57),"")</f>
        <v/>
      </c>
      <c r="H57" s="233" t="str">
        <f>IF(E57&lt;&gt;"",(G57/E57),"")</f>
        <v/>
      </c>
      <c r="I57" s="102" t="str">
        <f>IF(E57&lt;&gt;"",(F57-G57),"")</f>
        <v/>
      </c>
      <c r="J57" s="104" t="str">
        <f>IF(E57&lt;&gt;"",(I57/E57),"")</f>
        <v/>
      </c>
      <c r="K57" s="96"/>
      <c r="L57" s="96"/>
      <c r="M57" s="96"/>
    </row>
    <row r="58" spans="1:13" ht="16" thickBot="1">
      <c r="A58" s="237"/>
      <c r="B58" s="236"/>
      <c r="C58" s="101">
        <f>+C44</f>
        <v>18491.669999999998</v>
      </c>
      <c r="D58" s="218"/>
      <c r="E58" s="102" t="str">
        <f>IF(H54&gt;C44,H54,"")</f>
        <v/>
      </c>
      <c r="F58" s="102" t="str">
        <f>IF(E58&lt;&gt;"",(B58*E58),"")</f>
        <v/>
      </c>
      <c r="G58" s="103" t="str">
        <f>IF(E58&lt;&gt;"",(B58*C58),"")</f>
        <v/>
      </c>
      <c r="H58" s="233" t="str">
        <f>IF(E58&lt;&gt;"",(G58/E58),"")</f>
        <v/>
      </c>
      <c r="I58" s="102" t="str">
        <f>IF(E58&lt;&gt;"",(F58-G58),"")</f>
        <v/>
      </c>
      <c r="J58" s="104" t="str">
        <f>IF(E58&lt;&gt;"",(I58/E58),"")</f>
        <v/>
      </c>
      <c r="K58" s="96"/>
      <c r="L58" s="96"/>
      <c r="M58" s="96"/>
    </row>
    <row r="59" spans="1:13" ht="16" thickBot="1">
      <c r="A59" s="238"/>
      <c r="B59" s="239"/>
      <c r="C59" s="101">
        <f>+C44</f>
        <v>18491.669999999998</v>
      </c>
      <c r="D59" s="219"/>
      <c r="E59" s="105" t="str">
        <f>IF(H54&gt;C44,H54,"")</f>
        <v/>
      </c>
      <c r="F59" s="105" t="str">
        <f>IF(E59&lt;&gt;"",(B59*E59),"")</f>
        <v/>
      </c>
      <c r="G59" s="106" t="str">
        <f>IF(E59&lt;&gt;"",(B59*C59),"")</f>
        <v/>
      </c>
      <c r="H59" s="234" t="str">
        <f>IF(E59&lt;&gt;"",(G59/E59),"")</f>
        <v/>
      </c>
      <c r="I59" s="105" t="str">
        <f>IF(E59&lt;&gt;"",(F59-G59),"")</f>
        <v/>
      </c>
      <c r="J59" s="107" t="str">
        <f>IF(E59&lt;&gt;"",(I59/E59),"")</f>
        <v/>
      </c>
      <c r="K59" s="96"/>
      <c r="L59" s="96"/>
      <c r="M59" s="96"/>
    </row>
    <row r="65" spans="1:1">
      <c r="A65" s="190" t="s">
        <v>77</v>
      </c>
    </row>
  </sheetData>
  <mergeCells count="9">
    <mergeCell ref="A31:N35"/>
    <mergeCell ref="M13:P13"/>
    <mergeCell ref="A1:I1"/>
    <mergeCell ref="C6:F6"/>
    <mergeCell ref="A8:B8"/>
    <mergeCell ref="E13:H13"/>
    <mergeCell ref="I13:L13"/>
    <mergeCell ref="G8:H8"/>
    <mergeCell ref="A25:C26"/>
  </mergeCells>
  <dataValidations count="3">
    <dataValidation type="list" allowBlank="1" showInputMessage="1" showErrorMessage="1" sqref="C8:D8" xr:uid="{00000000-0002-0000-0100-000000000000}">
      <formula1>"9, 10"</formula1>
    </dataValidation>
    <dataValidation type="list" allowBlank="1" showInputMessage="1" showErrorMessage="1" sqref="A15:A21" xr:uid="{00000000-0002-0000-0100-000001000000}">
      <formula1>"FD500 Sponsored Grants &amp; Contracts, FD100 General Operating, FD120 Cost Sharing"</formula1>
    </dataValidation>
    <dataValidation type="list" allowBlank="1" showDropDown="1" showInputMessage="1" showErrorMessage="1" sqref="B15:B21" xr:uid="{00000000-0002-0000-0100-000002000000}">
      <formula1>"50400 Faculty Summer Salary"</formula1>
    </dataValidation>
  </dataValidations>
  <printOptions horizontalCentered="1"/>
  <pageMargins left="0.45" right="0.95" top="0.5" bottom="0.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P67"/>
  <sheetViews>
    <sheetView zoomScaleNormal="100" workbookViewId="0">
      <selection activeCell="A17" sqref="A17"/>
    </sheetView>
  </sheetViews>
  <sheetFormatPr defaultRowHeight="15.5"/>
  <cols>
    <col min="1" max="1" width="22" customWidth="1"/>
    <col min="2" max="2" width="11.33203125" customWidth="1"/>
    <col min="3" max="3" width="13.1640625" customWidth="1"/>
    <col min="4" max="4" width="3.9140625" customWidth="1"/>
    <col min="5" max="5" width="11.33203125" customWidth="1"/>
    <col min="6" max="6" width="11" customWidth="1"/>
    <col min="7" max="7" width="13.83203125" customWidth="1"/>
    <col min="8" max="8" width="13.08203125" customWidth="1"/>
    <col min="9" max="9" width="7.08203125" customWidth="1"/>
    <col min="10" max="11" width="11" customWidth="1"/>
    <col min="12" max="12" width="9.6640625" customWidth="1"/>
    <col min="14" max="15" width="11" customWidth="1"/>
    <col min="16" max="16" width="10.33203125" customWidth="1"/>
  </cols>
  <sheetData>
    <row r="1" spans="1:16" ht="26">
      <c r="A1" s="282" t="s">
        <v>28</v>
      </c>
      <c r="B1" s="283"/>
      <c r="C1" s="283"/>
      <c r="D1" s="283"/>
      <c r="E1" s="283"/>
      <c r="F1" s="283"/>
      <c r="G1" s="283"/>
      <c r="H1" s="283"/>
      <c r="I1" s="283"/>
      <c r="J1" s="83">
        <f ca="1">TODAY()</f>
        <v>45426</v>
      </c>
      <c r="L1" s="41"/>
      <c r="M1" s="41"/>
      <c r="N1" s="38"/>
      <c r="O1" s="38"/>
      <c r="P1" s="38"/>
    </row>
    <row r="2" spans="1:16" ht="16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3" t="s">
        <v>29</v>
      </c>
      <c r="L2" s="33"/>
      <c r="M2" s="33"/>
      <c r="N2" s="33"/>
      <c r="O2" s="33"/>
      <c r="P2" s="33"/>
    </row>
    <row r="3" spans="1:16">
      <c r="A3" s="148" t="s">
        <v>61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"/>
      <c r="P3" s="1"/>
    </row>
    <row r="4" spans="1:16">
      <c r="A4" s="150" t="s">
        <v>63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2"/>
      <c r="P4" s="2"/>
    </row>
    <row r="5" spans="1:16" ht="16" thickBot="1">
      <c r="A5" s="2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25" customHeight="1" thickTop="1" thickBot="1">
      <c r="A6" s="31" t="s">
        <v>4</v>
      </c>
      <c r="B6" s="2"/>
      <c r="C6" s="284"/>
      <c r="D6" s="285"/>
      <c r="E6" s="285"/>
      <c r="F6" s="296"/>
      <c r="G6" s="246" t="s">
        <v>38</v>
      </c>
      <c r="H6" s="247" t="str">
        <f>IF(C7&lt;&gt;"",(($C$7/$C$8)+(C$9/$G$7))*($C$10),"")</f>
        <v/>
      </c>
      <c r="I6" s="81"/>
      <c r="J6" s="2"/>
      <c r="K6" s="2"/>
      <c r="L6" s="137" t="s">
        <v>71</v>
      </c>
      <c r="M6" s="138" t="s">
        <v>72</v>
      </c>
      <c r="P6" s="2"/>
    </row>
    <row r="7" spans="1:16" ht="16.5" thickTop="1" thickBot="1">
      <c r="A7" s="3" t="s">
        <v>62</v>
      </c>
      <c r="B7" s="1"/>
      <c r="C7" s="113"/>
      <c r="D7" s="240"/>
      <c r="E7" s="1"/>
      <c r="G7" s="248">
        <v>12</v>
      </c>
      <c r="H7" s="249"/>
      <c r="I7" s="1"/>
      <c r="J7" s="2"/>
      <c r="K7" s="2"/>
      <c r="L7" s="2"/>
      <c r="M7" s="1"/>
      <c r="N7" s="1"/>
      <c r="O7" s="1"/>
      <c r="P7" s="1"/>
    </row>
    <row r="8" spans="1:16" ht="16.5" thickTop="1" thickBot="1">
      <c r="A8" s="289" t="s">
        <v>5</v>
      </c>
      <c r="B8" s="290"/>
      <c r="C8" s="114"/>
      <c r="D8" s="241"/>
      <c r="E8" s="1"/>
      <c r="G8" s="301" t="s">
        <v>6</v>
      </c>
      <c r="H8" s="302"/>
      <c r="I8" s="82"/>
      <c r="J8" s="2"/>
      <c r="K8" s="2"/>
      <c r="L8" s="2"/>
      <c r="M8" s="40"/>
      <c r="N8" s="1"/>
      <c r="O8" s="1"/>
      <c r="P8" s="1"/>
    </row>
    <row r="9" spans="1:16" ht="16.5" thickTop="1" thickBot="1">
      <c r="A9" s="3" t="s">
        <v>76</v>
      </c>
      <c r="B9" s="1"/>
      <c r="C9" s="192"/>
      <c r="D9" s="242"/>
      <c r="E9" s="1"/>
      <c r="J9" s="2"/>
      <c r="K9" s="2"/>
      <c r="L9" s="2"/>
      <c r="M9" s="1"/>
      <c r="N9" s="1"/>
      <c r="O9" s="1"/>
      <c r="P9" s="1"/>
    </row>
    <row r="10" spans="1:16" ht="16.5" thickTop="1" thickBot="1">
      <c r="A10" s="7" t="s">
        <v>2</v>
      </c>
      <c r="B10" s="1"/>
      <c r="C10" s="193"/>
      <c r="D10" s="243"/>
      <c r="E10" s="68" t="s">
        <v>64</v>
      </c>
      <c r="F10" s="72"/>
      <c r="G10" s="72"/>
      <c r="H10" s="72"/>
      <c r="I10" s="72"/>
      <c r="J10" s="72"/>
      <c r="K10" s="1"/>
      <c r="L10" s="1"/>
      <c r="M10" s="1"/>
      <c r="N10" s="1"/>
      <c r="O10" s="1"/>
      <c r="P10" s="1"/>
    </row>
    <row r="11" spans="1:16" ht="30" customHeight="1" thickBot="1">
      <c r="A11" s="293" t="s">
        <v>46</v>
      </c>
      <c r="B11" s="294"/>
      <c r="C11" s="194"/>
      <c r="D11" s="244"/>
      <c r="E11" s="73" t="s">
        <v>55</v>
      </c>
      <c r="F11" s="73"/>
      <c r="G11" s="73"/>
      <c r="H11" s="73"/>
      <c r="I11" s="73"/>
      <c r="J11" s="73"/>
      <c r="K11" s="71"/>
      <c r="L11" s="71"/>
      <c r="M11" s="71"/>
      <c r="N11" s="71"/>
      <c r="O11" s="71"/>
      <c r="P11" s="71"/>
    </row>
    <row r="12" spans="1:16" ht="30" customHeight="1" thickBot="1">
      <c r="A12" s="293" t="s">
        <v>47</v>
      </c>
      <c r="B12" s="294"/>
      <c r="C12" s="195"/>
      <c r="D12" s="245"/>
      <c r="E12" s="72"/>
      <c r="F12" s="72"/>
      <c r="G12" s="72"/>
      <c r="H12" s="72"/>
      <c r="I12" s="72"/>
      <c r="J12" s="72"/>
      <c r="K12" s="1"/>
      <c r="L12" s="1"/>
      <c r="M12" s="1"/>
      <c r="N12" s="1"/>
      <c r="O12" s="1"/>
      <c r="P12" s="1"/>
    </row>
    <row r="13" spans="1:16">
      <c r="A13" s="256" t="s">
        <v>54</v>
      </c>
      <c r="B13" s="257"/>
      <c r="C13" s="135"/>
      <c r="D13" s="135"/>
      <c r="E13" s="257"/>
      <c r="F13" s="257"/>
      <c r="G13" s="257"/>
      <c r="H13" s="257"/>
      <c r="I13" s="257"/>
      <c r="J13" s="257"/>
      <c r="K13" s="257"/>
      <c r="L13" s="1"/>
      <c r="M13" s="1"/>
      <c r="N13" s="1"/>
      <c r="O13" s="1"/>
      <c r="P13" s="1"/>
    </row>
    <row r="14" spans="1:16">
      <c r="A14" s="160" t="s">
        <v>60</v>
      </c>
      <c r="B14" s="160"/>
      <c r="C14" s="160"/>
      <c r="D14" s="160"/>
      <c r="E14" s="160"/>
      <c r="F14" s="160"/>
      <c r="G14" s="160"/>
      <c r="H14" s="160"/>
      <c r="I14" s="160"/>
      <c r="J14" s="161"/>
      <c r="K14" s="161"/>
      <c r="L14" s="71"/>
      <c r="M14" s="71"/>
      <c r="N14" s="71"/>
      <c r="O14" s="1"/>
      <c r="P14" s="1"/>
    </row>
    <row r="15" spans="1:16" ht="16" thickBot="1">
      <c r="A15" s="6"/>
      <c r="B15" s="1"/>
      <c r="C15" s="1"/>
      <c r="D15" s="1"/>
      <c r="E15" s="286" t="s">
        <v>23</v>
      </c>
      <c r="F15" s="287"/>
      <c r="G15" s="287"/>
      <c r="H15" s="288"/>
      <c r="I15" s="280" t="s">
        <v>21</v>
      </c>
      <c r="J15" s="281"/>
      <c r="K15" s="281"/>
      <c r="L15" s="281"/>
      <c r="M15" s="280" t="s">
        <v>22</v>
      </c>
      <c r="N15" s="281"/>
      <c r="O15" s="281"/>
      <c r="P15" s="281"/>
    </row>
    <row r="16" spans="1:16" ht="57" thickBot="1">
      <c r="A16" s="224" t="s">
        <v>3</v>
      </c>
      <c r="B16" s="225" t="s">
        <v>59</v>
      </c>
      <c r="C16" s="226" t="s">
        <v>57</v>
      </c>
      <c r="D16" s="136"/>
      <c r="E16" s="196" t="s">
        <v>0</v>
      </c>
      <c r="F16" s="19" t="s">
        <v>8</v>
      </c>
      <c r="G16" s="19" t="s">
        <v>9</v>
      </c>
      <c r="H16" s="125" t="s">
        <v>1</v>
      </c>
      <c r="I16" s="197" t="s">
        <v>0</v>
      </c>
      <c r="J16" s="19" t="s">
        <v>8</v>
      </c>
      <c r="K16" s="19" t="s">
        <v>9</v>
      </c>
      <c r="L16" s="127" t="s">
        <v>1</v>
      </c>
      <c r="M16" s="198" t="s">
        <v>0</v>
      </c>
      <c r="N16" s="19" t="s">
        <v>8</v>
      </c>
      <c r="O16" s="19" t="s">
        <v>9</v>
      </c>
      <c r="P16" s="129" t="s">
        <v>1</v>
      </c>
    </row>
    <row r="17" spans="1:16" ht="26.5">
      <c r="A17" s="227" t="s">
        <v>56</v>
      </c>
      <c r="B17" s="228" t="s">
        <v>58</v>
      </c>
      <c r="C17" s="229"/>
      <c r="D17" s="9"/>
      <c r="E17" s="116"/>
      <c r="F17" s="21" t="str">
        <f>IF(E17&lt;&gt;"",(E17*($C$7/$C$8))/($C$10),"")</f>
        <v/>
      </c>
      <c r="G17" s="21" t="str">
        <f>IF(E17&lt;&gt;"",(E17*($C$7/$C$8)),"")</f>
        <v/>
      </c>
      <c r="H17" s="130" t="str">
        <f t="shared" ref="H17:H23" si="0">IF(E17&lt;&gt;"",E17/(1-E$29),"")</f>
        <v/>
      </c>
      <c r="I17" s="119"/>
      <c r="J17" s="21" t="str">
        <f t="shared" ref="J17:J23" si="1">IF(I17&lt;&gt;"",(I17*($C$7/$C$8))/($C$10),"")</f>
        <v/>
      </c>
      <c r="K17" s="21" t="str">
        <f>IF(I17&lt;&gt;"",(I17*($C$7/$C$8)),"")</f>
        <v/>
      </c>
      <c r="L17" s="130" t="str">
        <f t="shared" ref="L17:L23" si="2">IF(I17&lt;&gt;"",I17/(1-I$29),"")</f>
        <v/>
      </c>
      <c r="M17" s="119"/>
      <c r="N17" s="21" t="str">
        <f>IF(M17&lt;&gt;"",(M17*($C$7/$C$8))/($C$10),"")</f>
        <v/>
      </c>
      <c r="O17" s="21" t="str">
        <f>IF(M17&lt;&gt;"",(M17*($C$7/$C$8)),"")</f>
        <v/>
      </c>
      <c r="P17" s="133" t="str">
        <f t="shared" ref="P17:P23" si="3">IF(M17&lt;&gt;"",M17/(1-M$29),"")</f>
        <v/>
      </c>
    </row>
    <row r="18" spans="1:16" ht="26.5">
      <c r="A18" s="220" t="s">
        <v>56</v>
      </c>
      <c r="B18" s="205" t="s">
        <v>58</v>
      </c>
      <c r="C18" s="221"/>
      <c r="D18" s="9"/>
      <c r="E18" s="117"/>
      <c r="F18" s="21" t="str">
        <f t="shared" ref="F18:F23" si="4">IF(E18&lt;&gt;"",(E18*($C$7/$C$8))/($C$10),"")</f>
        <v/>
      </c>
      <c r="G18" s="21" t="str">
        <f t="shared" ref="G18:G23" si="5">IF(E18&lt;&gt;"",(E18*($C$7/$C$8)),"")</f>
        <v/>
      </c>
      <c r="H18" s="130" t="str">
        <f t="shared" si="0"/>
        <v/>
      </c>
      <c r="I18" s="120"/>
      <c r="J18" s="21" t="str">
        <f t="shared" si="1"/>
        <v/>
      </c>
      <c r="K18" s="21" t="str">
        <f t="shared" ref="K18:K23" si="6">IF(I18&lt;&gt;"",(I18*($C$7/$C$8)),"")</f>
        <v/>
      </c>
      <c r="L18" s="130" t="str">
        <f t="shared" si="2"/>
        <v/>
      </c>
      <c r="M18" s="120"/>
      <c r="N18" s="21" t="str">
        <f t="shared" ref="N18:N23" si="7">IF(M18&lt;&gt;"",(M18*($C$7/$C$8))/($C$10),"")</f>
        <v/>
      </c>
      <c r="O18" s="21" t="str">
        <f t="shared" ref="O18:O23" si="8">IF(M18&lt;&gt;"",(M18*($C$7/$C$8)),"")</f>
        <v/>
      </c>
      <c r="P18" s="133" t="str">
        <f t="shared" si="3"/>
        <v/>
      </c>
    </row>
    <row r="19" spans="1:16" ht="26.5">
      <c r="A19" s="220" t="s">
        <v>56</v>
      </c>
      <c r="B19" s="205" t="s">
        <v>58</v>
      </c>
      <c r="C19" s="221"/>
      <c r="D19" s="9"/>
      <c r="E19" s="117"/>
      <c r="F19" s="21" t="str">
        <f t="shared" si="4"/>
        <v/>
      </c>
      <c r="G19" s="21" t="str">
        <f t="shared" si="5"/>
        <v/>
      </c>
      <c r="H19" s="131" t="str">
        <f t="shared" si="0"/>
        <v/>
      </c>
      <c r="I19" s="121"/>
      <c r="J19" s="21" t="str">
        <f t="shared" si="1"/>
        <v/>
      </c>
      <c r="K19" s="21" t="str">
        <f t="shared" si="6"/>
        <v/>
      </c>
      <c r="L19" s="130" t="str">
        <f t="shared" si="2"/>
        <v/>
      </c>
      <c r="M19" s="120"/>
      <c r="N19" s="21" t="str">
        <f t="shared" si="7"/>
        <v/>
      </c>
      <c r="O19" s="21" t="str">
        <f t="shared" si="8"/>
        <v/>
      </c>
      <c r="P19" s="133" t="str">
        <f t="shared" si="3"/>
        <v/>
      </c>
    </row>
    <row r="20" spans="1:16" ht="26.5">
      <c r="A20" s="220" t="s">
        <v>56</v>
      </c>
      <c r="B20" s="205" t="s">
        <v>58</v>
      </c>
      <c r="C20" s="221"/>
      <c r="D20" s="9"/>
      <c r="E20" s="117"/>
      <c r="F20" s="21" t="str">
        <f t="shared" si="4"/>
        <v/>
      </c>
      <c r="G20" s="21" t="str">
        <f t="shared" si="5"/>
        <v/>
      </c>
      <c r="H20" s="130" t="str">
        <f t="shared" si="0"/>
        <v/>
      </c>
      <c r="I20" s="120"/>
      <c r="J20" s="21" t="str">
        <f t="shared" si="1"/>
        <v/>
      </c>
      <c r="K20" s="21" t="str">
        <f t="shared" si="6"/>
        <v/>
      </c>
      <c r="L20" s="130" t="str">
        <f t="shared" si="2"/>
        <v/>
      </c>
      <c r="M20" s="120"/>
      <c r="N20" s="21" t="str">
        <f t="shared" si="7"/>
        <v/>
      </c>
      <c r="O20" s="21" t="str">
        <f t="shared" si="8"/>
        <v/>
      </c>
      <c r="P20" s="133" t="str">
        <f t="shared" si="3"/>
        <v/>
      </c>
    </row>
    <row r="21" spans="1:16" ht="26.5">
      <c r="A21" s="220" t="s">
        <v>56</v>
      </c>
      <c r="B21" s="205" t="s">
        <v>58</v>
      </c>
      <c r="C21" s="221"/>
      <c r="D21" s="9"/>
      <c r="E21" s="117"/>
      <c r="F21" s="21" t="str">
        <f t="shared" si="4"/>
        <v/>
      </c>
      <c r="G21" s="21" t="str">
        <f t="shared" si="5"/>
        <v/>
      </c>
      <c r="H21" s="130" t="str">
        <f t="shared" si="0"/>
        <v/>
      </c>
      <c r="I21" s="120"/>
      <c r="J21" s="21" t="str">
        <f t="shared" si="1"/>
        <v/>
      </c>
      <c r="K21" s="21" t="str">
        <f t="shared" si="6"/>
        <v/>
      </c>
      <c r="L21" s="130" t="str">
        <f t="shared" si="2"/>
        <v/>
      </c>
      <c r="M21" s="120"/>
      <c r="N21" s="21" t="str">
        <f t="shared" si="7"/>
        <v/>
      </c>
      <c r="O21" s="21" t="str">
        <f t="shared" si="8"/>
        <v/>
      </c>
      <c r="P21" s="133" t="str">
        <f t="shared" si="3"/>
        <v/>
      </c>
    </row>
    <row r="22" spans="1:16" ht="26.5">
      <c r="A22" s="220" t="s">
        <v>56</v>
      </c>
      <c r="B22" s="205" t="s">
        <v>58</v>
      </c>
      <c r="C22" s="221"/>
      <c r="D22" s="9"/>
      <c r="E22" s="117"/>
      <c r="F22" s="21" t="str">
        <f t="shared" si="4"/>
        <v/>
      </c>
      <c r="G22" s="21" t="str">
        <f t="shared" si="5"/>
        <v/>
      </c>
      <c r="H22" s="130" t="str">
        <f t="shared" si="0"/>
        <v/>
      </c>
      <c r="I22" s="120"/>
      <c r="J22" s="21" t="str">
        <f t="shared" si="1"/>
        <v/>
      </c>
      <c r="K22" s="21" t="str">
        <f t="shared" si="6"/>
        <v/>
      </c>
      <c r="L22" s="130" t="str">
        <f t="shared" si="2"/>
        <v/>
      </c>
      <c r="M22" s="120"/>
      <c r="N22" s="21" t="str">
        <f t="shared" si="7"/>
        <v/>
      </c>
      <c r="O22" s="21" t="str">
        <f t="shared" si="8"/>
        <v/>
      </c>
      <c r="P22" s="133" t="str">
        <f t="shared" si="3"/>
        <v/>
      </c>
    </row>
    <row r="23" spans="1:16" ht="27" thickBot="1">
      <c r="A23" s="222" t="s">
        <v>56</v>
      </c>
      <c r="B23" s="207" t="s">
        <v>58</v>
      </c>
      <c r="C23" s="223"/>
      <c r="D23" s="9"/>
      <c r="E23" s="118"/>
      <c r="F23" s="21" t="str">
        <f t="shared" si="4"/>
        <v/>
      </c>
      <c r="G23" s="21" t="str">
        <f t="shared" si="5"/>
        <v/>
      </c>
      <c r="H23" s="132" t="str">
        <f t="shared" si="0"/>
        <v/>
      </c>
      <c r="I23" s="122"/>
      <c r="J23" s="21" t="str">
        <f t="shared" si="1"/>
        <v/>
      </c>
      <c r="K23" s="21" t="str">
        <f t="shared" si="6"/>
        <v/>
      </c>
      <c r="L23" s="132" t="str">
        <f t="shared" si="2"/>
        <v/>
      </c>
      <c r="M23" s="123"/>
      <c r="N23" s="21" t="str">
        <f t="shared" si="7"/>
        <v/>
      </c>
      <c r="O23" s="21" t="str">
        <f t="shared" si="8"/>
        <v/>
      </c>
      <c r="P23" s="134" t="str">
        <f t="shared" si="3"/>
        <v/>
      </c>
    </row>
    <row r="24" spans="1:16">
      <c r="A24" s="8"/>
      <c r="B24" s="1"/>
      <c r="C24" s="10"/>
      <c r="D24" s="10"/>
      <c r="E24" s="11"/>
      <c r="F24" s="12"/>
      <c r="G24" s="12"/>
      <c r="H24" s="108"/>
      <c r="I24" s="16"/>
      <c r="J24" s="11"/>
      <c r="K24" s="12"/>
      <c r="L24" s="16"/>
      <c r="M24" s="16"/>
      <c r="N24" s="11"/>
      <c r="O24" s="12"/>
      <c r="P24" s="9"/>
    </row>
    <row r="25" spans="1:16" ht="16" thickBot="1">
      <c r="A25" s="7" t="s">
        <v>7</v>
      </c>
      <c r="B25" s="7"/>
      <c r="C25" s="7"/>
      <c r="D25" s="7"/>
      <c r="E25" s="13">
        <f>SUM(E17:E24)</f>
        <v>0</v>
      </c>
      <c r="F25" s="209">
        <f t="shared" ref="F25:P25" si="9">SUM(F17:F23)</f>
        <v>0</v>
      </c>
      <c r="G25" s="27">
        <f t="shared" si="9"/>
        <v>0</v>
      </c>
      <c r="H25" s="15">
        <f t="shared" si="9"/>
        <v>0</v>
      </c>
      <c r="I25" s="15">
        <f t="shared" si="9"/>
        <v>0</v>
      </c>
      <c r="J25" s="209">
        <f t="shared" si="9"/>
        <v>0</v>
      </c>
      <c r="K25" s="27">
        <f t="shared" si="9"/>
        <v>0</v>
      </c>
      <c r="L25" s="15">
        <f t="shared" si="9"/>
        <v>0</v>
      </c>
      <c r="M25" s="15">
        <f t="shared" si="9"/>
        <v>0</v>
      </c>
      <c r="N25" s="209">
        <f t="shared" si="9"/>
        <v>0</v>
      </c>
      <c r="O25" s="27">
        <f t="shared" si="9"/>
        <v>0</v>
      </c>
      <c r="P25" s="18">
        <f t="shared" si="9"/>
        <v>0</v>
      </c>
    </row>
    <row r="26" spans="1:16" ht="16" thickTop="1">
      <c r="A26" s="6"/>
      <c r="B26" s="6"/>
      <c r="C26" s="6"/>
      <c r="D26" s="6"/>
      <c r="E26" s="14"/>
      <c r="F26" s="14"/>
      <c r="G26" s="14"/>
      <c r="H26" s="14"/>
      <c r="I26" s="17"/>
      <c r="J26" s="14"/>
      <c r="K26" s="14"/>
      <c r="L26" s="14"/>
      <c r="M26" s="14"/>
      <c r="N26" s="14"/>
      <c r="O26" s="14"/>
      <c r="P26" s="10"/>
    </row>
    <row r="27" spans="1:16">
      <c r="A27" s="7" t="s">
        <v>45</v>
      </c>
      <c r="B27" s="7"/>
      <c r="C27" s="7"/>
      <c r="D27" s="7"/>
      <c r="E27" s="76"/>
      <c r="F27" s="14"/>
      <c r="G27" s="14"/>
      <c r="H27" s="14"/>
      <c r="I27" s="76">
        <f>+H11</f>
        <v>0</v>
      </c>
      <c r="J27" s="14"/>
      <c r="K27" s="14"/>
      <c r="L27" s="14"/>
      <c r="M27" s="76">
        <f>+C12</f>
        <v>0</v>
      </c>
      <c r="N27" s="14"/>
      <c r="O27" s="14"/>
      <c r="P27" s="10"/>
    </row>
    <row r="28" spans="1:16" ht="35.15" customHeight="1" thickBot="1">
      <c r="A28" s="293" t="s">
        <v>52</v>
      </c>
      <c r="B28" s="293"/>
      <c r="C28" s="293"/>
      <c r="D28" s="87"/>
      <c r="E28" s="15">
        <f>+E25+E27</f>
        <v>0</v>
      </c>
      <c r="F28" s="14"/>
      <c r="G28" s="14"/>
      <c r="H28" s="14"/>
      <c r="I28" s="13">
        <f>+I25+I27</f>
        <v>0</v>
      </c>
      <c r="J28" s="14"/>
      <c r="K28" s="14"/>
      <c r="L28" s="14"/>
      <c r="M28" s="15">
        <f>+M25+M27</f>
        <v>0</v>
      </c>
      <c r="N28" s="14"/>
      <c r="O28" s="14"/>
      <c r="P28" s="10"/>
    </row>
    <row r="29" spans="1:16" ht="30" customHeight="1" thickTop="1">
      <c r="A29" s="300" t="s">
        <v>48</v>
      </c>
      <c r="B29" s="300"/>
      <c r="C29" s="300"/>
      <c r="D29" s="109"/>
      <c r="E29" s="77">
        <f>1-+E25</f>
        <v>1</v>
      </c>
      <c r="F29" s="24"/>
      <c r="G29" s="24"/>
      <c r="H29" s="24"/>
      <c r="I29" s="79">
        <f>1-+I25</f>
        <v>1</v>
      </c>
      <c r="J29" s="24"/>
      <c r="K29" s="24"/>
      <c r="L29" s="24"/>
      <c r="M29" s="77">
        <f>1-+M25</f>
        <v>1</v>
      </c>
      <c r="N29" s="24"/>
      <c r="O29" s="24"/>
      <c r="P29" s="26"/>
    </row>
    <row r="30" spans="1:16">
      <c r="A30" s="80"/>
      <c r="B30" s="80"/>
      <c r="C30" s="80"/>
      <c r="D30" s="80"/>
      <c r="E30" s="77"/>
      <c r="F30" s="24"/>
      <c r="G30" s="24"/>
      <c r="H30" s="24"/>
      <c r="I30" s="79"/>
      <c r="J30" s="24"/>
      <c r="K30" s="24"/>
      <c r="L30" s="24"/>
      <c r="M30" s="77"/>
      <c r="N30" s="24"/>
      <c r="O30" s="24"/>
      <c r="P30" s="26"/>
    </row>
    <row r="31" spans="1:16">
      <c r="A31" t="s">
        <v>79</v>
      </c>
    </row>
    <row r="32" spans="1:16">
      <c r="A32" t="s">
        <v>34</v>
      </c>
    </row>
    <row r="34" spans="1:14" ht="16" thickBot="1">
      <c r="A34" s="34" t="s">
        <v>49</v>
      </c>
      <c r="B34" s="34"/>
      <c r="C34" s="34"/>
      <c r="D34" s="34"/>
      <c r="E34" s="34"/>
      <c r="F34" s="34"/>
      <c r="G34" s="34"/>
      <c r="H34" s="34"/>
    </row>
    <row r="35" spans="1:14" ht="16" thickTop="1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2"/>
    </row>
    <row r="36" spans="1:14">
      <c r="A36" s="273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5"/>
    </row>
    <row r="37" spans="1:14" ht="16" thickBot="1">
      <c r="A37" s="276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8"/>
    </row>
    <row r="38" spans="1:14" ht="16" thickTop="1"/>
    <row r="39" spans="1:14">
      <c r="A39" s="250" t="s">
        <v>42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</row>
    <row r="40" spans="1:14">
      <c r="A40" s="250" t="s">
        <v>43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</row>
    <row r="41" spans="1:14" ht="16">
      <c r="A41" s="32" t="s">
        <v>20</v>
      </c>
    </row>
    <row r="42" spans="1:14">
      <c r="A42" t="s">
        <v>33</v>
      </c>
    </row>
    <row r="44" spans="1:14" s="36" customFormat="1" ht="16" thickBot="1">
      <c r="A44" s="37" t="s">
        <v>24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4" ht="16" thickBot="1">
      <c r="A45" s="91" t="s">
        <v>25</v>
      </c>
      <c r="B45" s="42"/>
      <c r="C45" s="92">
        <v>18491.669999999998</v>
      </c>
      <c r="D45" s="217"/>
      <c r="E45" s="43" t="s">
        <v>70</v>
      </c>
      <c r="F45" s="64"/>
      <c r="G45" s="64"/>
      <c r="H45" s="64"/>
      <c r="I45" s="64"/>
      <c r="J45" s="65"/>
    </row>
    <row r="46" spans="1:14" ht="16" thickBot="1">
      <c r="J46" s="44"/>
    </row>
    <row r="47" spans="1:14" ht="16" thickBot="1">
      <c r="A47" s="45" t="s">
        <v>10</v>
      </c>
      <c r="B47" s="29"/>
      <c r="C47" s="29"/>
      <c r="D47" s="29"/>
      <c r="F47" s="29"/>
      <c r="H47" s="93" t="str">
        <f>IF(C8=10,(($C$7/$C$8))*($C$10),"")</f>
        <v/>
      </c>
      <c r="J47" s="44"/>
      <c r="K47" s="29"/>
      <c r="L47" s="29"/>
      <c r="M47" s="29"/>
    </row>
    <row r="48" spans="1:14">
      <c r="A48" s="94"/>
      <c r="B48" s="95"/>
      <c r="C48" s="96"/>
      <c r="D48" s="96"/>
      <c r="E48" s="97"/>
      <c r="F48" s="96"/>
      <c r="G48" s="96"/>
      <c r="H48" s="96"/>
      <c r="I48" s="96"/>
      <c r="J48" s="98"/>
      <c r="K48" s="96"/>
      <c r="L48" s="96"/>
      <c r="M48" s="96"/>
    </row>
    <row r="49" spans="1:13" ht="48" customHeight="1" thickBot="1">
      <c r="A49" s="99" t="s">
        <v>57</v>
      </c>
      <c r="B49" s="99" t="s">
        <v>0</v>
      </c>
      <c r="C49" s="99" t="s">
        <v>11</v>
      </c>
      <c r="D49" s="99"/>
      <c r="E49" s="99" t="s">
        <v>12</v>
      </c>
      <c r="F49" s="99" t="s">
        <v>13</v>
      </c>
      <c r="G49" s="99" t="s">
        <v>16</v>
      </c>
      <c r="H49" s="230" t="s">
        <v>80</v>
      </c>
      <c r="I49" s="99" t="s">
        <v>82</v>
      </c>
      <c r="J49" s="100" t="s">
        <v>18</v>
      </c>
      <c r="K49" s="96"/>
      <c r="L49" s="96"/>
      <c r="M49" s="96"/>
    </row>
    <row r="50" spans="1:13" ht="16" thickBot="1">
      <c r="A50" s="235"/>
      <c r="B50" s="236"/>
      <c r="C50" s="101">
        <f>+C45</f>
        <v>18491.669999999998</v>
      </c>
      <c r="D50" s="218"/>
      <c r="E50" s="102" t="str">
        <f>IF(H47&gt;C45,H47,"")</f>
        <v/>
      </c>
      <c r="F50" s="102" t="str">
        <f>IF(E50&lt;&gt;"",(B50*E50),"")</f>
        <v/>
      </c>
      <c r="G50" s="103" t="str">
        <f>IF(E50&lt;&gt;"",(B50*C50),"")</f>
        <v/>
      </c>
      <c r="H50" s="233" t="str">
        <f>IF(E50&lt;&gt;"",(G50/E50),"")</f>
        <v/>
      </c>
      <c r="I50" s="102" t="str">
        <f>IF(E50&lt;&gt;"",(F50-G50),"")</f>
        <v/>
      </c>
      <c r="J50" s="104" t="str">
        <f>IF(E50&lt;&gt;"",(I50/E50),"")</f>
        <v/>
      </c>
      <c r="K50" s="96"/>
      <c r="L50" s="96"/>
      <c r="M50" s="96"/>
    </row>
    <row r="51" spans="1:13" ht="16" thickBot="1">
      <c r="A51" s="237"/>
      <c r="B51" s="236"/>
      <c r="C51" s="101">
        <f>+C45</f>
        <v>18491.669999999998</v>
      </c>
      <c r="D51" s="218"/>
      <c r="E51" s="102" t="str">
        <f>IF(H47&gt;C45,H47,"")</f>
        <v/>
      </c>
      <c r="F51" s="102" t="str">
        <f>IF(E51&lt;&gt;"",(B51*E51),"")</f>
        <v/>
      </c>
      <c r="G51" s="103" t="str">
        <f>IF(E51&lt;&gt;"",(B51*C51),"")</f>
        <v/>
      </c>
      <c r="H51" s="233" t="str">
        <f>IF(E51&lt;&gt;"",(G51/E51),"")</f>
        <v/>
      </c>
      <c r="I51" s="102" t="str">
        <f>IF(E51&lt;&gt;"",(F51-G51),"")</f>
        <v/>
      </c>
      <c r="J51" s="104" t="str">
        <f>IF(E51&lt;&gt;"",(I51/E51),"")</f>
        <v/>
      </c>
      <c r="K51" s="96"/>
      <c r="L51" s="96"/>
      <c r="M51" s="96"/>
    </row>
    <row r="52" spans="1:13" ht="16" thickBot="1">
      <c r="A52" s="238"/>
      <c r="B52" s="239"/>
      <c r="C52" s="101">
        <f>+C45</f>
        <v>18491.669999999998</v>
      </c>
      <c r="D52" s="219"/>
      <c r="E52" s="105" t="str">
        <f>IF(H47&gt;C45,H47,"")</f>
        <v/>
      </c>
      <c r="F52" s="105" t="str">
        <f>IF(E52&lt;&gt;"",(B52*E52),"")</f>
        <v/>
      </c>
      <c r="G52" s="106" t="str">
        <f>IF(E52&lt;&gt;"",(B52*C52),"")</f>
        <v/>
      </c>
      <c r="H52" s="234" t="str">
        <f>IF(E52&lt;&gt;"",(G52/E52),"")</f>
        <v/>
      </c>
      <c r="I52" s="105" t="str">
        <f>IF(E52&lt;&gt;"",(F52-G52),"")</f>
        <v/>
      </c>
      <c r="J52" s="107" t="str">
        <f>IF(E52&lt;&gt;"",(I52/E52),"")</f>
        <v/>
      </c>
      <c r="K52" s="96"/>
      <c r="L52" s="96"/>
      <c r="M52" s="96"/>
    </row>
    <row r="53" spans="1:13">
      <c r="A53" s="94"/>
      <c r="B53" s="259"/>
      <c r="C53" s="218"/>
      <c r="D53" s="218"/>
      <c r="E53" s="102"/>
      <c r="F53" s="102"/>
      <c r="G53" s="103"/>
      <c r="H53" s="260"/>
      <c r="I53" s="102"/>
      <c r="J53" s="104"/>
      <c r="K53" s="96"/>
      <c r="L53" s="96"/>
      <c r="M53" s="96"/>
    </row>
    <row r="54" spans="1:13" ht="16" thickBot="1">
      <c r="A54" s="47"/>
      <c r="B54" s="54"/>
      <c r="C54" s="55"/>
      <c r="D54" s="55"/>
      <c r="E54" s="56"/>
      <c r="F54" s="57"/>
      <c r="G54" s="58"/>
      <c r="H54" s="58"/>
      <c r="I54" s="59"/>
      <c r="J54" s="60"/>
      <c r="K54" s="20"/>
      <c r="L54" s="20"/>
    </row>
    <row r="55" spans="1:13" ht="16" thickBot="1">
      <c r="A55" s="45" t="s">
        <v>14</v>
      </c>
      <c r="B55" s="61"/>
      <c r="C55" s="61"/>
      <c r="D55" s="61"/>
      <c r="E55" s="56"/>
      <c r="F55" s="61"/>
      <c r="G55" s="62"/>
      <c r="H55" s="93" t="str">
        <f>IF(C8=9,(($C$7/$C$8))*($C$10),"")</f>
        <v/>
      </c>
      <c r="I55" s="61"/>
      <c r="J55" s="63"/>
      <c r="K55" s="29"/>
      <c r="L55" s="29"/>
      <c r="M55" s="29"/>
    </row>
    <row r="56" spans="1:13">
      <c r="A56" s="94"/>
      <c r="B56" s="95"/>
      <c r="C56" s="96"/>
      <c r="D56" s="96"/>
      <c r="E56" s="97"/>
      <c r="F56" s="96"/>
      <c r="G56" s="96"/>
      <c r="H56" s="96"/>
      <c r="I56" s="96"/>
      <c r="J56" s="98"/>
      <c r="K56" s="96"/>
      <c r="L56" s="96"/>
      <c r="M56" s="96"/>
    </row>
    <row r="57" spans="1:13" ht="48" customHeight="1" thickBot="1">
      <c r="A57" s="99" t="s">
        <v>57</v>
      </c>
      <c r="B57" s="99" t="s">
        <v>0</v>
      </c>
      <c r="C57" s="99" t="s">
        <v>11</v>
      </c>
      <c r="D57" s="99"/>
      <c r="E57" s="99" t="s">
        <v>12</v>
      </c>
      <c r="F57" s="99" t="s">
        <v>13</v>
      </c>
      <c r="G57" s="99" t="s">
        <v>16</v>
      </c>
      <c r="H57" s="230" t="s">
        <v>81</v>
      </c>
      <c r="I57" s="99" t="s">
        <v>82</v>
      </c>
      <c r="J57" s="100" t="s">
        <v>18</v>
      </c>
      <c r="K57" s="96"/>
      <c r="L57" s="96"/>
      <c r="M57" s="96"/>
    </row>
    <row r="58" spans="1:13" ht="16" thickBot="1">
      <c r="A58" s="235"/>
      <c r="B58" s="236"/>
      <c r="C58" s="101">
        <f>C45</f>
        <v>18491.669999999998</v>
      </c>
      <c r="D58" s="218"/>
      <c r="E58" s="102" t="str">
        <f>IF(H55&gt;C44,H55,"")</f>
        <v/>
      </c>
      <c r="F58" s="102" t="str">
        <f>IF(E58&lt;&gt;"",(B58*E58),"")</f>
        <v/>
      </c>
      <c r="G58" s="103" t="str">
        <f>IF(E58&lt;&gt;"",(B58*C58),"")</f>
        <v/>
      </c>
      <c r="H58" s="233" t="str">
        <f>IF(E58&lt;&gt;"",(G58/E58),"")</f>
        <v/>
      </c>
      <c r="I58" s="102" t="str">
        <f>IF(E58&lt;&gt;"",(F58-G58),"")</f>
        <v/>
      </c>
      <c r="J58" s="104" t="str">
        <f>IF(E58&lt;&gt;"",(I58/E58),"")</f>
        <v/>
      </c>
      <c r="K58" s="96"/>
      <c r="L58" s="96"/>
      <c r="M58" s="96"/>
    </row>
    <row r="59" spans="1:13" ht="16" thickBot="1">
      <c r="A59" s="237"/>
      <c r="B59" s="236"/>
      <c r="C59" s="101">
        <f>+C45</f>
        <v>18491.669999999998</v>
      </c>
      <c r="D59" s="218"/>
      <c r="E59" s="102" t="str">
        <f>IF(H55&gt;C44,H55,"")</f>
        <v/>
      </c>
      <c r="F59" s="102" t="str">
        <f>IF(E59&lt;&gt;"",(B59*E59),"")</f>
        <v/>
      </c>
      <c r="G59" s="103" t="str">
        <f>IF(E59&lt;&gt;"",(B59*C59),"")</f>
        <v/>
      </c>
      <c r="H59" s="233" t="str">
        <f>IF(E59&lt;&gt;"",(G59/E59),"")</f>
        <v/>
      </c>
      <c r="I59" s="102" t="str">
        <f>IF(E59&lt;&gt;"",(F59-G59),"")</f>
        <v/>
      </c>
      <c r="J59" s="104" t="str">
        <f>IF(E59&lt;&gt;"",(I59/E59),"")</f>
        <v/>
      </c>
      <c r="K59" s="96"/>
      <c r="L59" s="96"/>
      <c r="M59" s="96"/>
    </row>
    <row r="60" spans="1:13" ht="16" thickBot="1">
      <c r="A60" s="238"/>
      <c r="B60" s="239"/>
      <c r="C60" s="101">
        <f>+C45</f>
        <v>18491.669999999998</v>
      </c>
      <c r="D60" s="219"/>
      <c r="E60" s="105" t="str">
        <f>IF(H55&gt;C44,H55,"")</f>
        <v/>
      </c>
      <c r="F60" s="105" t="str">
        <f>IF(E60&lt;&gt;"",(B60*E60),"")</f>
        <v/>
      </c>
      <c r="G60" s="106" t="str">
        <f>IF(E60&lt;&gt;"",(B60*C60),"")</f>
        <v/>
      </c>
      <c r="H60" s="234" t="str">
        <f>IF(E60&lt;&gt;"",(G60/E60),"")</f>
        <v/>
      </c>
      <c r="I60" s="105" t="str">
        <f>IF(E60&lt;&gt;"",(F60-G60),"")</f>
        <v/>
      </c>
      <c r="J60" s="107" t="str">
        <f>IF(E60&lt;&gt;"",(I60/E60),"")</f>
        <v/>
      </c>
      <c r="K60" s="96"/>
      <c r="L60" s="96"/>
      <c r="M60" s="96"/>
    </row>
    <row r="67" spans="1:1">
      <c r="A67" s="190" t="s">
        <v>77</v>
      </c>
    </row>
  </sheetData>
  <dataConsolidate/>
  <mergeCells count="12">
    <mergeCell ref="A1:I1"/>
    <mergeCell ref="C6:F6"/>
    <mergeCell ref="A29:C29"/>
    <mergeCell ref="A35:N37"/>
    <mergeCell ref="A8:B8"/>
    <mergeCell ref="E15:H15"/>
    <mergeCell ref="I15:L15"/>
    <mergeCell ref="M15:P15"/>
    <mergeCell ref="A11:B11"/>
    <mergeCell ref="A12:B12"/>
    <mergeCell ref="A28:C28"/>
    <mergeCell ref="G8:H8"/>
  </mergeCells>
  <dataValidations count="3">
    <dataValidation type="list" allowBlank="1" showInputMessage="1" showErrorMessage="1" sqref="C8:D8" xr:uid="{00000000-0002-0000-0300-000000000000}">
      <formula1>"9, 10"</formula1>
    </dataValidation>
    <dataValidation type="list" allowBlank="1" showInputMessage="1" showErrorMessage="1" sqref="A17:A23" xr:uid="{00000000-0002-0000-0300-000001000000}">
      <formula1>"FD500 Sponsored Grants &amp; Contracts, FD100 General Operating, FD120 Cost Sharing"</formula1>
    </dataValidation>
    <dataValidation type="list" allowBlank="1" showDropDown="1" showInputMessage="1" showErrorMessage="1" sqref="B17:B23" xr:uid="{00000000-0002-0000-0300-000002000000}">
      <formula1>"50400 Faculty Summer Salary"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Worksheet Instructions</vt:lpstr>
      <vt:lpstr>Summer  - 1 Job</vt:lpstr>
      <vt:lpstr>Summer - Multiple Jobs</vt:lpstr>
      <vt:lpstr>Summer -1 Job + Over Cap</vt:lpstr>
      <vt:lpstr>Summer- Multiple Jobs+Over Cap </vt:lpstr>
      <vt:lpstr>'Summer  - 1 Job'!Print_Area</vt:lpstr>
      <vt:lpstr>'Summer -1 Job + Over Cap'!Print_Area</vt:lpstr>
      <vt:lpstr>'Worksheet Instructions'!Print_Area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Luby</dc:creator>
  <cp:lastModifiedBy>Dominey, Heather</cp:lastModifiedBy>
  <cp:lastPrinted>2012-06-27T15:07:47Z</cp:lastPrinted>
  <dcterms:created xsi:type="dcterms:W3CDTF">2012-06-04T20:06:29Z</dcterms:created>
  <dcterms:modified xsi:type="dcterms:W3CDTF">2024-05-14T12:35:50Z</dcterms:modified>
</cp:coreProperties>
</file>