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files.brown.edu\dfs\SponsoredProjects_Shared\POST AWARD\POLICY PROJECT\Salary Cap\"/>
    </mc:Choice>
  </mc:AlternateContent>
  <xr:revisionPtr revIDLastSave="0" documentId="8_{0DC23A47-E31E-47BB-A814-D6AB4587330E}" xr6:coauthVersionLast="36" xr6:coauthVersionMax="36" xr10:uidLastSave="{00000000-0000-0000-0000-000000000000}"/>
  <bookViews>
    <workbookView xWindow="0" yWindow="0" windowWidth="14370" windowHeight="7230" activeTab="2" xr2:uid="{00000000-000D-0000-FFFF-FFFF00000000}"/>
  </bookViews>
  <sheets>
    <sheet name="Overview of the Worksheets" sheetId="3" r:id="rId1"/>
    <sheet name="Proposal Stage " sheetId="4" r:id="rId2"/>
    <sheet name="Award Stage " sheetId="2" r:id="rId3"/>
  </sheets>
  <definedNames>
    <definedName name="_xlnm.Print_Area" localSheetId="2">'Award Stage '!$A$1:$K$97</definedName>
  </definedNames>
  <calcPr calcId="191029"/>
</workbook>
</file>

<file path=xl/calcChain.xml><?xml version="1.0" encoding="utf-8"?>
<calcChain xmlns="http://schemas.openxmlformats.org/spreadsheetml/2006/main">
  <c r="E24" i="4" l="1"/>
  <c r="D24" i="4"/>
  <c r="C24" i="4"/>
  <c r="G43" i="2"/>
  <c r="C43" i="2"/>
  <c r="G40" i="2"/>
  <c r="C28" i="2"/>
  <c r="K26" i="2"/>
  <c r="J26" i="2"/>
  <c r="I26" i="2"/>
  <c r="H26" i="2"/>
  <c r="G26" i="2"/>
  <c r="F26" i="2"/>
  <c r="E26" i="2"/>
  <c r="D26" i="2"/>
  <c r="B27" i="2"/>
  <c r="C26" i="2"/>
  <c r="A27" i="2"/>
  <c r="E23" i="4" l="1"/>
  <c r="E22" i="4"/>
  <c r="D22" i="4"/>
  <c r="C22" i="4"/>
  <c r="E21" i="4"/>
  <c r="D21" i="4"/>
  <c r="C21" i="4"/>
  <c r="C24" i="2"/>
  <c r="J24" i="2" s="1"/>
  <c r="K24" i="2" l="1"/>
  <c r="D24" i="2"/>
  <c r="F24" i="2" s="1"/>
  <c r="E24" i="2"/>
  <c r="E20" i="4"/>
  <c r="D20" i="4"/>
  <c r="C20" i="4"/>
  <c r="C23" i="2"/>
  <c r="K23" i="2" s="1"/>
  <c r="I24" i="2" l="1"/>
  <c r="H24" i="2"/>
  <c r="D23" i="2"/>
  <c r="F23" i="2" s="1"/>
  <c r="E23" i="2"/>
  <c r="J23" i="2"/>
  <c r="C23" i="4"/>
  <c r="D23" i="4"/>
  <c r="E25" i="4"/>
  <c r="D25" i="4"/>
  <c r="C25" i="4"/>
  <c r="C45" i="4" s="1"/>
  <c r="C19" i="4"/>
  <c r="D19" i="4"/>
  <c r="E19" i="4"/>
  <c r="B17" i="4"/>
  <c r="B35" i="4"/>
  <c r="C35" i="4" s="1"/>
  <c r="A47" i="4"/>
  <c r="A48" i="4"/>
  <c r="A49" i="4"/>
  <c r="A50" i="4"/>
  <c r="A51" i="4"/>
  <c r="A52" i="4"/>
  <c r="A59" i="4"/>
  <c r="A60" i="4"/>
  <c r="A61" i="4"/>
  <c r="A62" i="4"/>
  <c r="A63" i="4"/>
  <c r="A64" i="4"/>
  <c r="C67" i="4"/>
  <c r="L69" i="4" s="1"/>
  <c r="A69" i="4"/>
  <c r="A70" i="4"/>
  <c r="A71" i="4"/>
  <c r="A72" i="4"/>
  <c r="A73" i="4"/>
  <c r="A74" i="4"/>
  <c r="C79" i="4"/>
  <c r="L81" i="4" s="1"/>
  <c r="A81" i="4"/>
  <c r="A82" i="4"/>
  <c r="A83" i="4"/>
  <c r="A84" i="4"/>
  <c r="A85" i="4"/>
  <c r="A86" i="4"/>
  <c r="C89" i="4"/>
  <c r="L91" i="4" s="1"/>
  <c r="A91" i="4"/>
  <c r="A92" i="4"/>
  <c r="A93" i="4"/>
  <c r="A94" i="4"/>
  <c r="A95" i="4"/>
  <c r="A96" i="4"/>
  <c r="C69" i="4" l="1"/>
  <c r="K69" i="4" s="1"/>
  <c r="N69" i="4" s="1"/>
  <c r="O69" i="4" s="1"/>
  <c r="C47" i="4"/>
  <c r="D47" i="4" s="1"/>
  <c r="C59" i="4"/>
  <c r="D59" i="4" s="1"/>
  <c r="E72" i="4"/>
  <c r="E69" i="4"/>
  <c r="E74" i="4"/>
  <c r="E70" i="4"/>
  <c r="C57" i="4"/>
  <c r="E62" i="4" s="1"/>
  <c r="D35" i="4"/>
  <c r="K47" i="4"/>
  <c r="C36" i="4"/>
  <c r="C37" i="4" s="1"/>
  <c r="C38" i="4" s="1"/>
  <c r="C39" i="4" s="1"/>
  <c r="C40" i="4" s="1"/>
  <c r="C91" i="4"/>
  <c r="D91" i="4" s="1"/>
  <c r="C81" i="4"/>
  <c r="D81" i="4" s="1"/>
  <c r="M69" i="4"/>
  <c r="B36" i="4"/>
  <c r="B37" i="4" s="1"/>
  <c r="E93" i="4"/>
  <c r="L94" i="4"/>
  <c r="E92" i="4"/>
  <c r="I23" i="2"/>
  <c r="H23" i="2"/>
  <c r="E47" i="4"/>
  <c r="E48" i="4"/>
  <c r="L49" i="4"/>
  <c r="E52" i="4"/>
  <c r="L50" i="4"/>
  <c r="L48" i="4"/>
  <c r="E51" i="4"/>
  <c r="L52" i="4"/>
  <c r="L47" i="4"/>
  <c r="E50" i="4"/>
  <c r="L51" i="4"/>
  <c r="E49" i="4"/>
  <c r="L84" i="4"/>
  <c r="E82" i="4"/>
  <c r="E81" i="4"/>
  <c r="E84" i="4"/>
  <c r="L85" i="4"/>
  <c r="L95" i="4"/>
  <c r="E94" i="4"/>
  <c r="E91" i="4"/>
  <c r="F91" i="4" s="1"/>
  <c r="L86" i="4"/>
  <c r="E85" i="4"/>
  <c r="E64" i="4"/>
  <c r="L96" i="4"/>
  <c r="E95" i="4"/>
  <c r="L92" i="4"/>
  <c r="E86" i="4"/>
  <c r="E83" i="4"/>
  <c r="E73" i="4"/>
  <c r="E71" i="4"/>
  <c r="E96" i="4"/>
  <c r="L93" i="4"/>
  <c r="L83" i="4"/>
  <c r="L82" i="4"/>
  <c r="L74" i="4"/>
  <c r="L73" i="4"/>
  <c r="L72" i="4"/>
  <c r="L71" i="4"/>
  <c r="L70" i="4"/>
  <c r="L62" i="4"/>
  <c r="F47" i="4" l="1"/>
  <c r="M47" i="4"/>
  <c r="F69" i="4"/>
  <c r="K59" i="4"/>
  <c r="D69" i="4"/>
  <c r="G69" i="4" s="1"/>
  <c r="H69" i="4" s="1"/>
  <c r="G47" i="4"/>
  <c r="H47" i="4" s="1"/>
  <c r="C70" i="4"/>
  <c r="D70" i="4" s="1"/>
  <c r="G70" i="4" s="1"/>
  <c r="H70" i="4" s="1"/>
  <c r="D36" i="4"/>
  <c r="M81" i="4"/>
  <c r="E61" i="4"/>
  <c r="G91" i="4"/>
  <c r="H91" i="4" s="1"/>
  <c r="L60" i="4"/>
  <c r="L64" i="4"/>
  <c r="E63" i="4"/>
  <c r="E60" i="4"/>
  <c r="L63" i="4"/>
  <c r="N47" i="4"/>
  <c r="O47" i="4" s="1"/>
  <c r="L61" i="4"/>
  <c r="K81" i="4"/>
  <c r="N81" i="4" s="1"/>
  <c r="O81" i="4" s="1"/>
  <c r="L59" i="4"/>
  <c r="M59" i="4" s="1"/>
  <c r="E59" i="4"/>
  <c r="C60" i="4"/>
  <c r="K60" i="4" s="1"/>
  <c r="N60" i="4" s="1"/>
  <c r="O60" i="4" s="1"/>
  <c r="M91" i="4"/>
  <c r="K91" i="4"/>
  <c r="N91" i="4" s="1"/>
  <c r="O91" i="4" s="1"/>
  <c r="F81" i="4"/>
  <c r="C48" i="4"/>
  <c r="C82" i="4"/>
  <c r="F82" i="4" s="1"/>
  <c r="C92" i="4"/>
  <c r="G81" i="4"/>
  <c r="H81" i="4" s="1"/>
  <c r="D37" i="4"/>
  <c r="C49" i="4"/>
  <c r="C93" i="4"/>
  <c r="B38" i="4"/>
  <c r="C61" i="4"/>
  <c r="C71" i="4"/>
  <c r="C83" i="4"/>
  <c r="F70" i="4"/>
  <c r="M70" i="4" l="1"/>
  <c r="K70" i="4"/>
  <c r="N70" i="4" s="1"/>
  <c r="O70" i="4" s="1"/>
  <c r="F60" i="4"/>
  <c r="M60" i="4"/>
  <c r="M82" i="4"/>
  <c r="F59" i="4"/>
  <c r="G59" i="4"/>
  <c r="H59" i="4" s="1"/>
  <c r="N59" i="4"/>
  <c r="O59" i="4" s="1"/>
  <c r="D60" i="4"/>
  <c r="G60" i="4" s="1"/>
  <c r="H60" i="4" s="1"/>
  <c r="D48" i="4"/>
  <c r="G48" i="4" s="1"/>
  <c r="H48" i="4" s="1"/>
  <c r="K48" i="4"/>
  <c r="N48" i="4" s="1"/>
  <c r="O48" i="4" s="1"/>
  <c r="M48" i="4"/>
  <c r="D92" i="4"/>
  <c r="G92" i="4" s="1"/>
  <c r="H92" i="4" s="1"/>
  <c r="K92" i="4"/>
  <c r="N92" i="4" s="1"/>
  <c r="O92" i="4" s="1"/>
  <c r="M92" i="4"/>
  <c r="F92" i="4"/>
  <c r="D82" i="4"/>
  <c r="G82" i="4" s="1"/>
  <c r="H82" i="4" s="1"/>
  <c r="K82" i="4"/>
  <c r="N82" i="4" s="1"/>
  <c r="O82" i="4" s="1"/>
  <c r="F48" i="4"/>
  <c r="D83" i="4"/>
  <c r="G83" i="4" s="1"/>
  <c r="H83" i="4" s="1"/>
  <c r="K83" i="4"/>
  <c r="N83" i="4" s="1"/>
  <c r="O83" i="4" s="1"/>
  <c r="F83" i="4"/>
  <c r="D93" i="4"/>
  <c r="G93" i="4" s="1"/>
  <c r="H93" i="4" s="1"/>
  <c r="K93" i="4"/>
  <c r="N93" i="4" s="1"/>
  <c r="O93" i="4" s="1"/>
  <c r="F93" i="4"/>
  <c r="M93" i="4"/>
  <c r="K71" i="4"/>
  <c r="N71" i="4" s="1"/>
  <c r="O71" i="4" s="1"/>
  <c r="D71" i="4"/>
  <c r="G71" i="4" s="1"/>
  <c r="H71" i="4" s="1"/>
  <c r="F71" i="4"/>
  <c r="D49" i="4"/>
  <c r="G49" i="4" s="1"/>
  <c r="H49" i="4" s="1"/>
  <c r="K49" i="4"/>
  <c r="N49" i="4" s="1"/>
  <c r="O49" i="4" s="1"/>
  <c r="F49" i="4"/>
  <c r="M49" i="4"/>
  <c r="D61" i="4"/>
  <c r="G61" i="4" s="1"/>
  <c r="H61" i="4" s="1"/>
  <c r="K61" i="4"/>
  <c r="N61" i="4" s="1"/>
  <c r="O61" i="4" s="1"/>
  <c r="F61" i="4"/>
  <c r="M83" i="4"/>
  <c r="M61" i="4"/>
  <c r="B39" i="4"/>
  <c r="C50" i="4"/>
  <c r="C94" i="4"/>
  <c r="C62" i="4"/>
  <c r="C72" i="4"/>
  <c r="D38" i="4"/>
  <c r="C84" i="4"/>
  <c r="M71" i="4"/>
  <c r="C51" i="4" l="1"/>
  <c r="C95" i="4"/>
  <c r="C63" i="4"/>
  <c r="D39" i="4"/>
  <c r="C73" i="4"/>
  <c r="B40" i="4"/>
  <c r="C85" i="4"/>
  <c r="D94" i="4"/>
  <c r="G94" i="4" s="1"/>
  <c r="H94" i="4" s="1"/>
  <c r="K94" i="4"/>
  <c r="N94" i="4" s="1"/>
  <c r="O94" i="4" s="1"/>
  <c r="F94" i="4"/>
  <c r="M94" i="4"/>
  <c r="K72" i="4"/>
  <c r="N72" i="4" s="1"/>
  <c r="O72" i="4" s="1"/>
  <c r="D72" i="4"/>
  <c r="G72" i="4" s="1"/>
  <c r="H72" i="4" s="1"/>
  <c r="F72" i="4"/>
  <c r="M72" i="4"/>
  <c r="D62" i="4"/>
  <c r="G62" i="4" s="1"/>
  <c r="H62" i="4" s="1"/>
  <c r="K62" i="4"/>
  <c r="N62" i="4" s="1"/>
  <c r="O62" i="4" s="1"/>
  <c r="F62" i="4"/>
  <c r="M62" i="4"/>
  <c r="D84" i="4"/>
  <c r="G84" i="4" s="1"/>
  <c r="H84" i="4" s="1"/>
  <c r="K84" i="4"/>
  <c r="N84" i="4" s="1"/>
  <c r="O84" i="4" s="1"/>
  <c r="M84" i="4"/>
  <c r="F84" i="4"/>
  <c r="D50" i="4"/>
  <c r="G50" i="4" s="1"/>
  <c r="H50" i="4" s="1"/>
  <c r="K50" i="4"/>
  <c r="N50" i="4" s="1"/>
  <c r="O50" i="4" s="1"/>
  <c r="F50" i="4"/>
  <c r="M50" i="4"/>
  <c r="D85" i="4" l="1"/>
  <c r="G85" i="4" s="1"/>
  <c r="H85" i="4" s="1"/>
  <c r="K85" i="4"/>
  <c r="N85" i="4" s="1"/>
  <c r="O85" i="4" s="1"/>
  <c r="M85" i="4"/>
  <c r="F85" i="4"/>
  <c r="D63" i="4"/>
  <c r="G63" i="4" s="1"/>
  <c r="H63" i="4" s="1"/>
  <c r="K63" i="4"/>
  <c r="N63" i="4" s="1"/>
  <c r="O63" i="4" s="1"/>
  <c r="F63" i="4"/>
  <c r="M63" i="4"/>
  <c r="C52" i="4"/>
  <c r="C96" i="4"/>
  <c r="D40" i="4"/>
  <c r="C64" i="4"/>
  <c r="C74" i="4"/>
  <c r="C86" i="4"/>
  <c r="D95" i="4"/>
  <c r="G95" i="4" s="1"/>
  <c r="H95" i="4" s="1"/>
  <c r="K95" i="4"/>
  <c r="N95" i="4" s="1"/>
  <c r="O95" i="4" s="1"/>
  <c r="F95" i="4"/>
  <c r="M95" i="4"/>
  <c r="K73" i="4"/>
  <c r="N73" i="4" s="1"/>
  <c r="O73" i="4" s="1"/>
  <c r="D73" i="4"/>
  <c r="G73" i="4" s="1"/>
  <c r="H73" i="4" s="1"/>
  <c r="F73" i="4"/>
  <c r="M73" i="4"/>
  <c r="D51" i="4"/>
  <c r="G51" i="4" s="1"/>
  <c r="H51" i="4" s="1"/>
  <c r="K51" i="4"/>
  <c r="N51" i="4" s="1"/>
  <c r="O51" i="4" s="1"/>
  <c r="F51" i="4"/>
  <c r="M51" i="4"/>
  <c r="D64" i="4" l="1"/>
  <c r="G64" i="4" s="1"/>
  <c r="H64" i="4" s="1"/>
  <c r="K64" i="4"/>
  <c r="N64" i="4" s="1"/>
  <c r="O64" i="4" s="1"/>
  <c r="F64" i="4"/>
  <c r="M64" i="4"/>
  <c r="D86" i="4"/>
  <c r="G86" i="4" s="1"/>
  <c r="H86" i="4" s="1"/>
  <c r="K86" i="4"/>
  <c r="N86" i="4" s="1"/>
  <c r="O86" i="4" s="1"/>
  <c r="M86" i="4"/>
  <c r="F86" i="4"/>
  <c r="D96" i="4"/>
  <c r="G96" i="4" s="1"/>
  <c r="H96" i="4" s="1"/>
  <c r="K96" i="4"/>
  <c r="N96" i="4" s="1"/>
  <c r="O96" i="4" s="1"/>
  <c r="F96" i="4"/>
  <c r="M96" i="4"/>
  <c r="K74" i="4"/>
  <c r="N74" i="4" s="1"/>
  <c r="O74" i="4" s="1"/>
  <c r="D74" i="4"/>
  <c r="G74" i="4" s="1"/>
  <c r="H74" i="4" s="1"/>
  <c r="F74" i="4"/>
  <c r="M74" i="4"/>
  <c r="D52" i="4"/>
  <c r="G52" i="4" s="1"/>
  <c r="H52" i="4" s="1"/>
  <c r="F52" i="4"/>
  <c r="K52" i="4"/>
  <c r="N52" i="4" s="1"/>
  <c r="O52" i="4" s="1"/>
  <c r="M52" i="4"/>
  <c r="C25" i="2" l="1"/>
  <c r="E25" i="2" l="1"/>
  <c r="D25" i="2"/>
  <c r="F25" i="2" s="1"/>
  <c r="K25" i="2"/>
  <c r="J25" i="2"/>
  <c r="C22" i="2"/>
  <c r="D22" i="2" s="1"/>
  <c r="F22" i="2" s="1"/>
  <c r="I25" i="2" l="1"/>
  <c r="H25" i="2"/>
  <c r="E22" i="2"/>
  <c r="H22" i="2" s="1"/>
  <c r="J22" i="2"/>
  <c r="K22" i="2"/>
  <c r="K17" i="2"/>
  <c r="K18" i="2"/>
  <c r="K19" i="2"/>
  <c r="K20" i="2"/>
  <c r="J17" i="2"/>
  <c r="J18" i="2"/>
  <c r="J19" i="2"/>
  <c r="J20" i="2"/>
  <c r="C21" i="2"/>
  <c r="E21" i="2" s="1"/>
  <c r="E20" i="2"/>
  <c r="H20" i="2" s="1"/>
  <c r="D20" i="2"/>
  <c r="F20" i="2" s="1"/>
  <c r="E19" i="2"/>
  <c r="H19" i="2" s="1"/>
  <c r="D19" i="2"/>
  <c r="F19" i="2" s="1"/>
  <c r="E18" i="2"/>
  <c r="H18" i="2" s="1"/>
  <c r="D18" i="2"/>
  <c r="F18" i="2" s="1"/>
  <c r="E17" i="2"/>
  <c r="H17" i="2" s="1"/>
  <c r="D17" i="2"/>
  <c r="F17" i="2" s="1"/>
  <c r="I22" i="2" l="1"/>
  <c r="G20" i="2"/>
  <c r="G17" i="2"/>
  <c r="G19" i="2"/>
  <c r="G18" i="2"/>
  <c r="J21" i="2"/>
  <c r="K21" i="2"/>
  <c r="I21" i="2"/>
  <c r="H21" i="2"/>
  <c r="D21" i="2"/>
  <c r="I17" i="2"/>
  <c r="I18" i="2"/>
  <c r="I19" i="2"/>
  <c r="I20" i="2"/>
  <c r="G21" i="2" l="1"/>
  <c r="F21" i="2"/>
  <c r="C27" i="2" l="1"/>
  <c r="G84" i="2"/>
  <c r="D88" i="2" s="1"/>
  <c r="E88" i="2" s="1"/>
  <c r="G92" i="2"/>
  <c r="D95" i="2" s="1"/>
  <c r="E95" i="2" s="1"/>
  <c r="G75" i="2"/>
  <c r="D79" i="2" s="1"/>
  <c r="E79" i="2" s="1"/>
  <c r="G66" i="2"/>
  <c r="D71" i="2" s="1"/>
  <c r="E71" i="2" s="1"/>
  <c r="G58" i="2"/>
  <c r="G49" i="2"/>
  <c r="D53" i="2" s="1"/>
  <c r="E53" i="2" s="1"/>
  <c r="D44" i="2"/>
  <c r="E44" i="2" s="1"/>
  <c r="C16" i="2"/>
  <c r="D16" i="2" s="1"/>
  <c r="G16" i="2" s="1"/>
  <c r="C15" i="2"/>
  <c r="C14" i="2"/>
  <c r="D14" i="2" s="1"/>
  <c r="F14" i="2" s="1"/>
  <c r="C13" i="2"/>
  <c r="J13" i="2" s="1"/>
  <c r="C12" i="2"/>
  <c r="J12" i="2" s="1"/>
  <c r="C11" i="2"/>
  <c r="K11" i="2" s="1"/>
  <c r="C10" i="2"/>
  <c r="J10" i="2" s="1"/>
  <c r="C9" i="2"/>
  <c r="J9" i="2" s="1"/>
  <c r="C8" i="2"/>
  <c r="J8" i="2" s="1"/>
  <c r="C7" i="2"/>
  <c r="J7" i="2" s="1"/>
  <c r="C6" i="2"/>
  <c r="D6" i="2" s="1"/>
  <c r="C5" i="2"/>
  <c r="D5" i="2" s="1"/>
  <c r="C4" i="2"/>
  <c r="J4" i="2" s="1"/>
  <c r="C3" i="2"/>
  <c r="J3" i="2" s="1"/>
  <c r="C2" i="2"/>
  <c r="J2" i="2" s="1"/>
  <c r="D12" i="2" l="1"/>
  <c r="F12" i="2" s="1"/>
  <c r="D52" i="2"/>
  <c r="E52" i="2" s="1"/>
  <c r="D62" i="2"/>
  <c r="E62" i="2" s="1"/>
  <c r="D61" i="2"/>
  <c r="E61" i="2" s="1"/>
  <c r="D87" i="2"/>
  <c r="E87" i="2" s="1"/>
  <c r="D64" i="2"/>
  <c r="E64" i="2" s="1"/>
  <c r="D96" i="2"/>
  <c r="E96" i="2" s="1"/>
  <c r="D97" i="2"/>
  <c r="E97" i="2" s="1"/>
  <c r="D54" i="2"/>
  <c r="E54" i="2" s="1"/>
  <c r="D89" i="2"/>
  <c r="E89" i="2" s="1"/>
  <c r="D69" i="2"/>
  <c r="E69" i="2" s="1"/>
  <c r="D55" i="2"/>
  <c r="E55" i="2" s="1"/>
  <c r="D10" i="2"/>
  <c r="G10" i="2" s="1"/>
  <c r="K10" i="2"/>
  <c r="K27" i="2"/>
  <c r="J27" i="2"/>
  <c r="C87" i="2" s="1"/>
  <c r="F87" i="2" s="1"/>
  <c r="E27" i="2"/>
  <c r="D27" i="2"/>
  <c r="E3" i="2"/>
  <c r="I3" i="2" s="1"/>
  <c r="E8" i="2"/>
  <c r="H8" i="2" s="1"/>
  <c r="E10" i="2"/>
  <c r="I10" i="2" s="1"/>
  <c r="D7" i="2"/>
  <c r="F7" i="2" s="1"/>
  <c r="K2" i="2"/>
  <c r="K12" i="2"/>
  <c r="G14" i="2"/>
  <c r="E16" i="2"/>
  <c r="I16" i="2" s="1"/>
  <c r="E6" i="2"/>
  <c r="H6" i="2" s="1"/>
  <c r="E11" i="2"/>
  <c r="I11" i="2" s="1"/>
  <c r="D3" i="2"/>
  <c r="G3" i="2" s="1"/>
  <c r="D8" i="2"/>
  <c r="E12" i="2"/>
  <c r="E13" i="2"/>
  <c r="I13" i="2" s="1"/>
  <c r="D70" i="2"/>
  <c r="E70" i="2" s="1"/>
  <c r="D2" i="2"/>
  <c r="K5" i="2"/>
  <c r="E2" i="2"/>
  <c r="I2" i="2" s="1"/>
  <c r="D46" i="2"/>
  <c r="E46" i="2" s="1"/>
  <c r="D72" i="2"/>
  <c r="E72" i="2" s="1"/>
  <c r="K9" i="2"/>
  <c r="E5" i="2"/>
  <c r="I5" i="2" s="1"/>
  <c r="E9" i="2"/>
  <c r="D11" i="2"/>
  <c r="D45" i="2"/>
  <c r="E45" i="2" s="1"/>
  <c r="F16" i="2"/>
  <c r="D9" i="2"/>
  <c r="J11" i="2"/>
  <c r="F5" i="2"/>
  <c r="G5" i="2"/>
  <c r="K14" i="2"/>
  <c r="J14" i="2"/>
  <c r="K3" i="2"/>
  <c r="J5" i="2"/>
  <c r="D15" i="2"/>
  <c r="F15" i="2" s="1"/>
  <c r="K15" i="2"/>
  <c r="J15" i="2"/>
  <c r="K4" i="2"/>
  <c r="K16" i="2"/>
  <c r="J16" i="2"/>
  <c r="E4" i="2"/>
  <c r="E14" i="2"/>
  <c r="D4" i="2"/>
  <c r="K6" i="2"/>
  <c r="J6" i="2"/>
  <c r="D13" i="2"/>
  <c r="F13" i="2" s="1"/>
  <c r="K13" i="2"/>
  <c r="F6" i="2"/>
  <c r="G6" i="2"/>
  <c r="E7" i="2"/>
  <c r="I7" i="2" s="1"/>
  <c r="E15" i="2"/>
  <c r="K8" i="2"/>
  <c r="K7" i="2"/>
  <c r="D63" i="2"/>
  <c r="E63" i="2" s="1"/>
  <c r="D43" i="2"/>
  <c r="E43" i="2" s="1"/>
  <c r="G12" i="2"/>
  <c r="D81" i="2"/>
  <c r="E81" i="2" s="1"/>
  <c r="D80" i="2"/>
  <c r="E80" i="2" s="1"/>
  <c r="D78" i="2"/>
  <c r="E78" i="2" s="1"/>
  <c r="G24" i="2" l="1"/>
  <c r="G25" i="2"/>
  <c r="G22" i="2"/>
  <c r="G23" i="2"/>
  <c r="C89" i="2"/>
  <c r="F89" i="2" s="1"/>
  <c r="G89" i="2" s="1"/>
  <c r="C88" i="2"/>
  <c r="F88" i="2" s="1"/>
  <c r="G88" i="2" s="1"/>
  <c r="G87" i="2"/>
  <c r="G7" i="2"/>
  <c r="H10" i="2"/>
  <c r="H5" i="2"/>
  <c r="F10" i="2"/>
  <c r="F3" i="2"/>
  <c r="G13" i="2"/>
  <c r="H3" i="2"/>
  <c r="G27" i="2"/>
  <c r="C70" i="2" s="1"/>
  <c r="F27" i="2"/>
  <c r="C52" i="2" s="1"/>
  <c r="I27" i="2"/>
  <c r="C79" i="2" s="1"/>
  <c r="H27" i="2"/>
  <c r="C62" i="2" s="1"/>
  <c r="H2" i="2"/>
  <c r="I8" i="2"/>
  <c r="H11" i="2"/>
  <c r="G15" i="2"/>
  <c r="I6" i="2"/>
  <c r="H16" i="2"/>
  <c r="H12" i="2"/>
  <c r="I12" i="2"/>
  <c r="G8" i="2"/>
  <c r="F8" i="2"/>
  <c r="H13" i="2"/>
  <c r="G9" i="2"/>
  <c r="F9" i="2"/>
  <c r="I9" i="2"/>
  <c r="H9" i="2"/>
  <c r="F2" i="2"/>
  <c r="G2" i="2"/>
  <c r="F11" i="2"/>
  <c r="G11" i="2"/>
  <c r="G4" i="2"/>
  <c r="F4" i="2"/>
  <c r="H14" i="2"/>
  <c r="I14" i="2"/>
  <c r="I4" i="2"/>
  <c r="H4" i="2"/>
  <c r="H7" i="2"/>
  <c r="I15" i="2"/>
  <c r="H15" i="2"/>
  <c r="H87" i="2"/>
  <c r="I87" i="2" s="1"/>
  <c r="C46" i="2"/>
  <c r="F46" i="2" s="1"/>
  <c r="C45" i="2"/>
  <c r="F45" i="2" s="1"/>
  <c r="C44" i="2"/>
  <c r="F44" i="2" s="1"/>
  <c r="F43" i="2"/>
  <c r="C96" i="2"/>
  <c r="F96" i="2" s="1"/>
  <c r="C95" i="2"/>
  <c r="F95" i="2" s="1"/>
  <c r="C97" i="2"/>
  <c r="F97" i="2" s="1"/>
  <c r="H89" i="2" l="1"/>
  <c r="I89" i="2" s="1"/>
  <c r="H88" i="2"/>
  <c r="I88" i="2" s="1"/>
  <c r="G95" i="2"/>
  <c r="H95" i="2"/>
  <c r="I95" i="2" s="1"/>
  <c r="G45" i="2"/>
  <c r="H45" i="2"/>
  <c r="I45" i="2" s="1"/>
  <c r="C69" i="2"/>
  <c r="F69" i="2" s="1"/>
  <c r="F70" i="2"/>
  <c r="C71" i="2"/>
  <c r="F71" i="2" s="1"/>
  <c r="C72" i="2"/>
  <c r="F72" i="2" s="1"/>
  <c r="G97" i="2"/>
  <c r="H97" i="2"/>
  <c r="I97" i="2" s="1"/>
  <c r="H44" i="2"/>
  <c r="I44" i="2" s="1"/>
  <c r="G44" i="2"/>
  <c r="H96" i="2"/>
  <c r="I96" i="2" s="1"/>
  <c r="G96" i="2"/>
  <c r="G46" i="2"/>
  <c r="H46" i="2"/>
  <c r="I46" i="2" s="1"/>
  <c r="C81" i="2"/>
  <c r="F81" i="2" s="1"/>
  <c r="C80" i="2"/>
  <c r="F80" i="2" s="1"/>
  <c r="F79" i="2"/>
  <c r="C78" i="2"/>
  <c r="F78" i="2" s="1"/>
  <c r="C55" i="2"/>
  <c r="F55" i="2" s="1"/>
  <c r="C54" i="2"/>
  <c r="F54" i="2" s="1"/>
  <c r="C53" i="2"/>
  <c r="F53" i="2" s="1"/>
  <c r="F52" i="2"/>
  <c r="H43" i="2"/>
  <c r="I43" i="2" s="1"/>
  <c r="C64" i="2"/>
  <c r="F64" i="2" s="1"/>
  <c r="C63" i="2"/>
  <c r="F63" i="2" s="1"/>
  <c r="F62" i="2"/>
  <c r="C61" i="2"/>
  <c r="F61" i="2" s="1"/>
  <c r="G54" i="2" l="1"/>
  <c r="H54" i="2"/>
  <c r="I54" i="2" s="1"/>
  <c r="G64" i="2"/>
  <c r="H64" i="2"/>
  <c r="I64" i="2" s="1"/>
  <c r="G55" i="2"/>
  <c r="H55" i="2"/>
  <c r="I55" i="2" s="1"/>
  <c r="G78" i="2"/>
  <c r="H78" i="2"/>
  <c r="I78" i="2" s="1"/>
  <c r="H71" i="2"/>
  <c r="I71" i="2" s="1"/>
  <c r="G71" i="2"/>
  <c r="H63" i="2"/>
  <c r="I63" i="2" s="1"/>
  <c r="G63" i="2"/>
  <c r="G81" i="2"/>
  <c r="H81" i="2"/>
  <c r="I81" i="2" s="1"/>
  <c r="H72" i="2"/>
  <c r="I72" i="2" s="1"/>
  <c r="G72" i="2"/>
  <c r="G61" i="2"/>
  <c r="H61" i="2"/>
  <c r="I61" i="2" s="1"/>
  <c r="G52" i="2"/>
  <c r="H52" i="2"/>
  <c r="I52" i="2" s="1"/>
  <c r="G79" i="2"/>
  <c r="H79" i="2"/>
  <c r="I79" i="2" s="1"/>
  <c r="H70" i="2"/>
  <c r="I70" i="2" s="1"/>
  <c r="G70" i="2"/>
  <c r="G62" i="2"/>
  <c r="H62" i="2"/>
  <c r="I62" i="2" s="1"/>
  <c r="G53" i="2"/>
  <c r="H53" i="2"/>
  <c r="I53" i="2" s="1"/>
  <c r="G80" i="2"/>
  <c r="H80" i="2"/>
  <c r="I80" i="2" s="1"/>
  <c r="G69" i="2"/>
  <c r="H69" i="2"/>
  <c r="I69" i="2" s="1"/>
</calcChain>
</file>

<file path=xl/sharedStrings.xml><?xml version="1.0" encoding="utf-8"?>
<sst xmlns="http://schemas.openxmlformats.org/spreadsheetml/2006/main" count="269" uniqueCount="123">
  <si>
    <t>AWARD PERIOD</t>
  </si>
  <si>
    <t>FY 99 10/98-12/99</t>
  </si>
  <si>
    <t xml:space="preserve"> </t>
  </si>
  <si>
    <t>Instructions:</t>
  </si>
  <si>
    <t>Effort</t>
  </si>
  <si>
    <t>NIH AY Cap/mo^</t>
  </si>
  <si>
    <t>NIH AY Cap/mo</t>
  </si>
  <si>
    <t xml:space="preserve"> $ cap-distr to NIH account</t>
  </si>
  <si>
    <t>% distribution to NIH account</t>
  </si>
  <si>
    <t>total monthly salary</t>
  </si>
  <si>
    <t>FY 99 1/00-12/00</t>
  </si>
  <si>
    <t>FY 00 1/00-12/00</t>
  </si>
  <si>
    <t>FY 01 10/00-12/00</t>
  </si>
  <si>
    <t>FY 01 1/01-12/01</t>
  </si>
  <si>
    <t>FY 02 1/02-12/02</t>
  </si>
  <si>
    <t>FY 00 1/99-12/99</t>
  </si>
  <si>
    <t>FY 04 1/04-12/04</t>
  </si>
  <si>
    <t>FY 03 1/03-12/03</t>
  </si>
  <si>
    <t>FY 05 1/05-12/05</t>
  </si>
  <si>
    <t>FY 06 1/06-12/06</t>
  </si>
  <si>
    <t>FY 07 1/07-12/07</t>
  </si>
  <si>
    <t>FY 08 1/08-12/08</t>
  </si>
  <si>
    <t>FY 09 1/09-12/09</t>
  </si>
  <si>
    <t>FY 10 1/10-12/10</t>
  </si>
  <si>
    <t>NIH SALARY CAP</t>
  </si>
  <si>
    <t>NIH Cap for 10 MO APPT</t>
  </si>
  <si>
    <t>10 MO AY Appt Pd Over 12 mo (10 mo appt CAP/12 MO)*</t>
  </si>
  <si>
    <t>10 MO AY Appt Pd Over 10 mo (10 mo appt CAP/10 MO)*</t>
  </si>
  <si>
    <t>9 MO AY Appt Pd Over 12 mo (9 mo appt CAP/12 MO)*</t>
  </si>
  <si>
    <t>9 MO AY Appt Pd Over 9 mo (9 mo appt CAP/9 MO)*</t>
  </si>
  <si>
    <t>Summer Salary CAP/MO (10/2)</t>
  </si>
  <si>
    <t>Summer Salary CAP/MO (9/3)</t>
  </si>
  <si>
    <t>ENTER FACULTY MONTHLY ACADMIC YEAR SALARY &amp; PROPOSED EFFORT BASED ON TYPE OF APPOINTMENT AND NUMBER OF PAY PERIODS</t>
  </si>
  <si>
    <t>12 MONTH AY APPOINTMENT PAID OVER 12 MONTHS</t>
  </si>
  <si>
    <t>AY Monthly Salary</t>
  </si>
  <si>
    <t>AY Salary*</t>
  </si>
  <si>
    <t xml:space="preserve">10 MONTH AY APPOINTMENT PAID OVER 12 MONTHS </t>
  </si>
  <si>
    <t xml:space="preserve">9 MONTH AY APPOINTMENT PAID OVER 12 MONTHS </t>
  </si>
  <si>
    <t xml:space="preserve">10 MONTH AY APPOINTMENT  PAID OVER 10 MONTHS </t>
  </si>
  <si>
    <t>AY Salary</t>
  </si>
  <si>
    <t xml:space="preserve">9 MONTH AY APPOINTMENT  PAID OVER 9 MONTHS </t>
  </si>
  <si>
    <t>SUMMER SALARY 10 MONTH APPOINTMENT</t>
  </si>
  <si>
    <t>Summer Monthly Salary</t>
  </si>
  <si>
    <t>NIH Cap*</t>
  </si>
  <si>
    <t>SUMMER salary</t>
  </si>
  <si>
    <t>SUMMER SALARY 9 MONTH APPOINTMENT</t>
  </si>
  <si>
    <t xml:space="preserve">    (See IBS defintion &amp; instructions on how to calculate on the Overview of the Worksheets Tab).</t>
  </si>
  <si>
    <t xml:space="preserve">1) Enter faculty's Institutional Base Salary (IBS) in the yellow square to the right </t>
  </si>
  <si>
    <t>Account #</t>
  </si>
  <si>
    <t>NIH Cap for             12 MO APPT</t>
  </si>
  <si>
    <t>NIH Cap for    9 MO APPT</t>
  </si>
  <si>
    <t>2) In Column A - Enter all NIH accounts in the appropriate Appointment / Paid over time section.</t>
  </si>
  <si>
    <t>3) In Column B - For each account, enter the Effort % commttment.</t>
  </si>
  <si>
    <r>
      <t>4) Amounts in these two columns (</t>
    </r>
    <r>
      <rPr>
        <b/>
        <i/>
        <sz val="11"/>
        <rFont val="Sylfaen"/>
        <family val="1"/>
      </rPr>
      <t>% Distribution to NIH account</t>
    </r>
    <r>
      <rPr>
        <sz val="11"/>
        <rFont val="Sylfaen"/>
        <family val="1"/>
      </rPr>
      <t xml:space="preserve"> and </t>
    </r>
    <r>
      <rPr>
        <b/>
        <i/>
        <sz val="11"/>
        <rFont val="Sylfaen"/>
        <family val="1"/>
      </rPr>
      <t xml:space="preserve">$ cap-distr to NIH Account) </t>
    </r>
    <r>
      <rPr>
        <sz val="11"/>
        <rFont val="Sylfaen"/>
        <family val="1"/>
      </rPr>
      <t>for each account will automatically calculate.</t>
    </r>
  </si>
  <si>
    <t>FY 12 12/11 - 6/30/12</t>
  </si>
  <si>
    <t>FY 13 7/12 -6/30/13</t>
  </si>
  <si>
    <t xml:space="preserve">FY 14 7/13 to 1/14 </t>
  </si>
  <si>
    <t>FY 14 &amp; 15  10/14 to 1/15</t>
  </si>
  <si>
    <t>FY16 (1/10/16+)</t>
  </si>
  <si>
    <t>FY 17 (1/08/17+)</t>
  </si>
  <si>
    <r>
      <rPr>
        <b/>
        <sz val="11"/>
        <rFont val="Sylfaen"/>
        <family val="1"/>
      </rPr>
      <t>*NOTE</t>
    </r>
    <r>
      <rPr>
        <sz val="11"/>
        <rFont val="Sylfaen"/>
        <family val="1"/>
      </rPr>
      <t xml:space="preserve"> - The amount(s) in column H (</t>
    </r>
    <r>
      <rPr>
        <b/>
        <i/>
        <sz val="11"/>
        <rFont val="Sylfaen"/>
        <family val="1"/>
      </rPr>
      <t>amount over cap to be allocated to non-sponsored account worktags</t>
    </r>
    <r>
      <rPr>
        <sz val="11"/>
        <rFont val="Sylfaen"/>
        <family val="1"/>
      </rPr>
      <t xml:space="preserve">), </t>
    </r>
  </si>
  <si>
    <t xml:space="preserve">which will be reflected on the costing allocation task in Workday. </t>
  </si>
  <si>
    <t>amt over cap to non-sponsored account</t>
  </si>
  <si>
    <t>% distribution to non-sponsored account</t>
  </si>
  <si>
    <t>FY 18 (1/07/18-1/5/19)</t>
  </si>
  <si>
    <t>% effort distribution to 2 ledger</t>
  </si>
  <si>
    <t>Monthly SUMMER salary at 100% Effort</t>
  </si>
  <si>
    <t>Effort %</t>
  </si>
  <si>
    <t xml:space="preserve">Brown Fiscal Years </t>
  </si>
  <si>
    <t>% effort distribution to NIH account</t>
  </si>
  <si>
    <t>NIH Cap/mo*</t>
  </si>
  <si>
    <t>$ over cap  allocated to 2-ledger</t>
  </si>
  <si>
    <t>SUMMER SALARY</t>
  </si>
  <si>
    <t>% effort  distribution to 2 ledger</t>
  </si>
  <si>
    <t>Monthly AY Salary at 100% Effort</t>
  </si>
  <si>
    <t xml:space="preserve">ACADEMIC YEAR APPOINTMENT </t>
  </si>
  <si>
    <t xml:space="preserve">9 MONTH </t>
  </si>
  <si>
    <t xml:space="preserve">10 MONTH  </t>
  </si>
  <si>
    <t xml:space="preserve">12 MONTH APPOINTMENT </t>
  </si>
  <si>
    <t>If effort changes during fiscal year, use column J to calculate the 2nd %effort charged</t>
  </si>
  <si>
    <t>ENTER FACULTY MONTHLY ACADEMIC YEAR PROPOSED EFFORT BASED ON TYPE OF APPOINTMENT</t>
  </si>
  <si>
    <t>FY23</t>
  </si>
  <si>
    <r>
      <t xml:space="preserve">9)  Attach copy of worksheet to COEUS under the </t>
    </r>
    <r>
      <rPr>
        <u/>
        <sz val="11"/>
        <rFont val="Sylfaen"/>
        <family val="1"/>
      </rPr>
      <t>NIH Salary Cap Worksheet</t>
    </r>
    <r>
      <rPr>
        <sz val="11"/>
        <rFont val="Sylfaen"/>
        <family val="1"/>
      </rPr>
      <t xml:space="preserve"> Narrative/Attachment Type.</t>
    </r>
  </si>
  <si>
    <t xml:space="preserve">    on appropriate fiscal year.</t>
  </si>
  <si>
    <t>8) Enter % distribution to NIH Account into COEUS budget under % Effort Charged based</t>
  </si>
  <si>
    <t>7)  $ Cap Distr to NIH Account and % Effort Distribution to NIH Account will calculate.</t>
  </si>
  <si>
    <t xml:space="preserve">     If effort changes during fiscal year, input    changed effort % in column J. </t>
  </si>
  <si>
    <t>for 9 Mo Appt</t>
  </si>
  <si>
    <t>for 10 Mo Appt</t>
  </si>
  <si>
    <t xml:space="preserve">     by fiscal Year in column B of the appropriate 12, 10 or 9 month appointment type.</t>
  </si>
  <si>
    <t>Potential Cal Year Salary</t>
  </si>
  <si>
    <t>Faculty AY Salary</t>
  </si>
  <si>
    <t>Brown Fiscal Years Involved</t>
  </si>
  <si>
    <r>
      <t xml:space="preserve">6)  For the year's where the individual's salary is greater than the NIH CAP, enter </t>
    </r>
    <r>
      <rPr>
        <u/>
        <sz val="11"/>
        <rFont val="Sylfaen"/>
        <family val="1"/>
      </rPr>
      <t xml:space="preserve">Effort % </t>
    </r>
    <r>
      <rPr>
        <sz val="11"/>
        <rFont val="Sylfaen"/>
        <family val="1"/>
      </rPr>
      <t xml:space="preserve">commitment </t>
    </r>
  </si>
  <si>
    <t xml:space="preserve">     calculate.  If promotion anticipated, in cells B28-32, adjust Institutional Base Salary for that fiscal year.</t>
  </si>
  <si>
    <t>Escalation Rate</t>
  </si>
  <si>
    <t xml:space="preserve"> 5) Cell B27 will automatically populate with the salary entered in A22, Out-year salaries will</t>
  </si>
  <si>
    <t xml:space="preserve"> 4)  At left, in cell B23, alter escalation rate if required by sponsor.</t>
  </si>
  <si>
    <t>Current Salary</t>
  </si>
  <si>
    <t xml:space="preserve"> 3) At left in cells A27-A32, enter Brown fiscal years involved in proposal.</t>
  </si>
  <si>
    <r>
      <t xml:space="preserve">   </t>
    </r>
    <r>
      <rPr>
        <i/>
        <sz val="11"/>
        <rFont val="Sylfaen"/>
        <family val="1"/>
      </rPr>
      <t xml:space="preserve">  (See IBS defintion &amp; instructions on how to calculate on the Overview of the Worksheets Tab).</t>
    </r>
  </si>
  <si>
    <t>Faculty Name</t>
  </si>
  <si>
    <t xml:space="preserve"> 2) At left in A22, enter faculty's Institutional Base Salary (IBS) </t>
  </si>
  <si>
    <t xml:space="preserve"> 1) At left in cells A20 enter faculty's name.</t>
  </si>
  <si>
    <t>FY17  (01/08/17+)</t>
  </si>
  <si>
    <t>FY10 1/11-12/11</t>
  </si>
  <si>
    <t>9 month appointment reaches salary cap at</t>
  </si>
  <si>
    <t>10 month appointment reaches salary cap at</t>
  </si>
  <si>
    <t>Effective Monthly Cap for 100% effort</t>
  </si>
  <si>
    <t>NIH (12 Month) SALARY CAP</t>
  </si>
  <si>
    <t>FY 19 (1/06/19-1/4/20)</t>
  </si>
  <si>
    <t>FY24</t>
  </si>
  <si>
    <t>FY25</t>
  </si>
  <si>
    <t>FY26</t>
  </si>
  <si>
    <t>FY 21 (1/5/20-1/2/21)</t>
  </si>
  <si>
    <t>FY 22 (1/2/22+)</t>
  </si>
  <si>
    <t>FY 20 (1/06/20-1/4/21)</t>
  </si>
  <si>
    <t>FY 21 (1/06/21-1/4/22)</t>
  </si>
  <si>
    <t>FY 22 (1/02/22+)</t>
  </si>
  <si>
    <t>FY27</t>
  </si>
  <si>
    <t>FY 23 (1/1/23+)</t>
  </si>
  <si>
    <t>FY 23 (1/01/23+)</t>
  </si>
  <si>
    <t>FY28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</si>
</sst>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 numFmtId="167" formatCode="_(* #,##0_);_(* \(#,##0\);_(* &quot;-&quot;??_);_(@_)"/>
  </numFmts>
  <fonts count="35">
    <font>
      <sz val="10"/>
      <name val="Arial"/>
    </font>
    <font>
      <sz val="10"/>
      <name val="Arial"/>
      <family val="2"/>
    </font>
    <font>
      <b/>
      <sz val="8"/>
      <name val="Arial Unicode MS"/>
      <family val="2"/>
    </font>
    <font>
      <sz val="9"/>
      <name val="Sylfaen"/>
      <family val="1"/>
    </font>
    <font>
      <sz val="9"/>
      <name val="Arial Unicode MS"/>
      <family val="2"/>
    </font>
    <font>
      <b/>
      <sz val="9"/>
      <name val="Arial Unicode MS"/>
      <family val="2"/>
    </font>
    <font>
      <b/>
      <sz val="10"/>
      <name val="Sylfaen"/>
      <family val="1"/>
    </font>
    <font>
      <sz val="10"/>
      <name val="Sylfaen"/>
      <family val="1"/>
    </font>
    <font>
      <b/>
      <sz val="9"/>
      <name val="Sylfaen"/>
      <family val="1"/>
    </font>
    <font>
      <b/>
      <sz val="9"/>
      <color indexed="8"/>
      <name val="Sylfaen"/>
      <family val="1"/>
    </font>
    <font>
      <sz val="9"/>
      <color indexed="8"/>
      <name val="Sylfaen"/>
      <family val="1"/>
    </font>
    <font>
      <i/>
      <sz val="9"/>
      <name val="Sylfaen"/>
      <family val="1"/>
    </font>
    <font>
      <b/>
      <i/>
      <sz val="9"/>
      <color indexed="10"/>
      <name val="Sylfaen"/>
      <family val="1"/>
    </font>
    <font>
      <i/>
      <sz val="9"/>
      <color indexed="10"/>
      <name val="Sylfaen"/>
      <family val="1"/>
    </font>
    <font>
      <sz val="9"/>
      <color indexed="10"/>
      <name val="Sylfaen"/>
      <family val="1"/>
    </font>
    <font>
      <b/>
      <sz val="9"/>
      <color indexed="10"/>
      <name val="Sylfaen"/>
      <family val="1"/>
    </font>
    <font>
      <sz val="11"/>
      <name val="Sylfaen"/>
      <family val="1"/>
    </font>
    <font>
      <b/>
      <sz val="11"/>
      <name val="Sylfaen"/>
      <family val="1"/>
    </font>
    <font>
      <b/>
      <i/>
      <sz val="10"/>
      <name val="Sylfaen"/>
      <family val="1"/>
    </font>
    <font>
      <b/>
      <i/>
      <sz val="11"/>
      <name val="Sylfaen"/>
      <family val="1"/>
    </font>
    <font>
      <b/>
      <sz val="12"/>
      <name val="Sylfaen"/>
      <family val="1"/>
    </font>
    <font>
      <sz val="9"/>
      <color rgb="FF8D17EF"/>
      <name val="Sylfaen"/>
      <family val="1"/>
    </font>
    <font>
      <b/>
      <sz val="9"/>
      <color rgb="FF8D17EF"/>
      <name val="Sylfaen"/>
      <family val="1"/>
    </font>
    <font>
      <i/>
      <sz val="9"/>
      <color indexed="8"/>
      <name val="Sylfaen"/>
      <family val="1"/>
    </font>
    <font>
      <b/>
      <i/>
      <sz val="9"/>
      <color rgb="FFFF0000"/>
      <name val="Sylfaen"/>
      <family val="1"/>
    </font>
    <font>
      <b/>
      <sz val="9"/>
      <color rgb="FF00B050"/>
      <name val="Sylfaen"/>
      <family val="1"/>
    </font>
    <font>
      <b/>
      <i/>
      <sz val="9"/>
      <color rgb="FF00B050"/>
      <name val="Sylfaen"/>
      <family val="1"/>
    </font>
    <font>
      <b/>
      <sz val="9"/>
      <color rgb="FFFF0000"/>
      <name val="Sylfaen"/>
      <family val="1"/>
    </font>
    <font>
      <sz val="9"/>
      <name val="Calibri"/>
      <family val="2"/>
      <scheme val="minor"/>
    </font>
    <font>
      <u/>
      <sz val="11"/>
      <name val="Sylfaen"/>
      <family val="1"/>
    </font>
    <font>
      <b/>
      <sz val="9"/>
      <name val="Calibri"/>
      <family val="2"/>
      <scheme val="minor"/>
    </font>
    <font>
      <b/>
      <sz val="10"/>
      <name val="Arial"/>
      <family val="2"/>
    </font>
    <font>
      <i/>
      <sz val="11"/>
      <name val="Sylfaen"/>
      <family val="1"/>
    </font>
    <font>
      <sz val="8"/>
      <name val="Arial Unicode MS"/>
      <family val="2"/>
    </font>
    <font>
      <sz val="9"/>
      <name val="Arial"/>
      <family val="2"/>
    </font>
  </fonts>
  <fills count="10">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bottom/>
      <diagonal/>
    </border>
    <border>
      <left/>
      <right style="thick">
        <color indexed="64"/>
      </right>
      <top/>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style="thick">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3" fillId="0" borderId="0" xfId="0" applyFont="1"/>
    <xf numFmtId="0" fontId="6" fillId="0" borderId="0" xfId="0" applyFont="1"/>
    <xf numFmtId="0" fontId="6" fillId="0" borderId="1" xfId="0" applyFont="1" applyBorder="1"/>
    <xf numFmtId="0" fontId="3" fillId="0" borderId="2" xfId="0" applyFont="1" applyBorder="1"/>
    <xf numFmtId="0" fontId="3" fillId="0" borderId="0" xfId="0" applyFont="1" applyFill="1"/>
    <xf numFmtId="43" fontId="8" fillId="0" borderId="0" xfId="0" applyNumberFormat="1" applyFont="1" applyBorder="1"/>
    <xf numFmtId="44" fontId="8" fillId="0" borderId="0" xfId="0" applyNumberFormat="1" applyFont="1" applyBorder="1"/>
    <xf numFmtId="0" fontId="14" fillId="0" borderId="0" xfId="0" applyFont="1"/>
    <xf numFmtId="0" fontId="3" fillId="0" borderId="0" xfId="0" applyFont="1" applyAlignment="1">
      <alignment wrapText="1"/>
    </xf>
    <xf numFmtId="0" fontId="2" fillId="0" borderId="4" xfId="0" applyFont="1" applyBorder="1" applyAlignment="1">
      <alignment horizontal="center"/>
    </xf>
    <xf numFmtId="0" fontId="2" fillId="0" borderId="4" xfId="0" applyFont="1" applyBorder="1" applyAlignment="1">
      <alignment horizontal="center" wrapText="1"/>
    </xf>
    <xf numFmtId="0" fontId="2" fillId="3" borderId="4" xfId="0" applyFont="1" applyFill="1" applyBorder="1" applyAlignment="1">
      <alignment horizontal="center" wrapText="1"/>
    </xf>
    <xf numFmtId="43" fontId="4" fillId="0" borderId="5" xfId="0" applyNumberFormat="1" applyFont="1" applyFill="1" applyBorder="1"/>
    <xf numFmtId="43" fontId="4" fillId="0" borderId="5" xfId="1" applyFont="1" applyFill="1" applyBorder="1"/>
    <xf numFmtId="43" fontId="4" fillId="0" borderId="0" xfId="1" applyFont="1" applyFill="1" applyBorder="1"/>
    <xf numFmtId="164" fontId="3" fillId="0" borderId="0" xfId="2" applyNumberFormat="1" applyFont="1"/>
    <xf numFmtId="0" fontId="8" fillId="0" borderId="0" xfId="0" applyFont="1"/>
    <xf numFmtId="44" fontId="3" fillId="0" borderId="0" xfId="0" applyNumberFormat="1" applyFont="1"/>
    <xf numFmtId="0" fontId="3" fillId="5" borderId="0" xfId="0" applyFont="1" applyFill="1"/>
    <xf numFmtId="164" fontId="8" fillId="2" borderId="1" xfId="2" applyNumberFormat="1" applyFont="1" applyFill="1" applyBorder="1"/>
    <xf numFmtId="0" fontId="3" fillId="0" borderId="7" xfId="0" applyFont="1" applyBorder="1"/>
    <xf numFmtId="0" fontId="12" fillId="0" borderId="0" xfId="0" applyFont="1"/>
    <xf numFmtId="0" fontId="8" fillId="0" borderId="0" xfId="0" applyFont="1" applyAlignment="1">
      <alignment horizontal="right"/>
    </xf>
    <xf numFmtId="43" fontId="8" fillId="0" borderId="1" xfId="0" applyNumberFormat="1" applyFont="1" applyBorder="1"/>
    <xf numFmtId="9" fontId="9" fillId="2" borderId="0" xfId="3" applyFont="1" applyFill="1"/>
    <xf numFmtId="44" fontId="10" fillId="0" borderId="0" xfId="2" applyFont="1" applyFill="1"/>
    <xf numFmtId="44" fontId="9" fillId="0" borderId="0" xfId="2" applyNumberFormat="1" applyFont="1" applyFill="1"/>
    <xf numFmtId="44" fontId="3" fillId="0" borderId="0" xfId="0" applyNumberFormat="1" applyFont="1" applyFill="1"/>
    <xf numFmtId="44" fontId="10" fillId="0" borderId="0" xfId="0" applyNumberFormat="1" applyFont="1" applyFill="1"/>
    <xf numFmtId="10" fontId="10" fillId="0" borderId="0" xfId="3" applyNumberFormat="1" applyFont="1" applyFill="1"/>
    <xf numFmtId="10" fontId="3" fillId="0" borderId="0" xfId="0" applyNumberFormat="1" applyFont="1" applyFill="1"/>
    <xf numFmtId="9" fontId="8" fillId="2" borderId="0" xfId="3" applyNumberFormat="1" applyFont="1" applyFill="1"/>
    <xf numFmtId="44" fontId="3" fillId="0" borderId="0" xfId="2" applyFont="1"/>
    <xf numFmtId="44" fontId="8" fillId="0" borderId="0" xfId="2" applyFont="1"/>
    <xf numFmtId="165" fontId="11" fillId="0" borderId="0" xfId="3" applyNumberFormat="1" applyFont="1"/>
    <xf numFmtId="44" fontId="11" fillId="0" borderId="0" xfId="2" applyFont="1"/>
    <xf numFmtId="10" fontId="11" fillId="0" borderId="0" xfId="3" applyNumberFormat="1" applyFont="1"/>
    <xf numFmtId="44" fontId="11" fillId="0" borderId="0" xfId="0" applyNumberFormat="1" applyFont="1"/>
    <xf numFmtId="9" fontId="8" fillId="0" borderId="0" xfId="3" applyNumberFormat="1" applyFont="1"/>
    <xf numFmtId="10" fontId="3" fillId="0" borderId="0" xfId="3" applyNumberFormat="1" applyFont="1"/>
    <xf numFmtId="0" fontId="13" fillId="0" borderId="0" xfId="0" applyFont="1"/>
    <xf numFmtId="43" fontId="8" fillId="0" borderId="0" xfId="1" applyNumberFormat="1" applyFont="1" applyBorder="1"/>
    <xf numFmtId="0" fontId="15" fillId="0" borderId="0" xfId="0" applyFont="1"/>
    <xf numFmtId="9" fontId="3" fillId="0" borderId="0" xfId="3" applyFont="1" applyAlignment="1">
      <alignment horizontal="center"/>
    </xf>
    <xf numFmtId="43" fontId="3" fillId="0" borderId="0" xfId="3" applyNumberFormat="1" applyFont="1" applyAlignment="1">
      <alignment horizontal="center"/>
    </xf>
    <xf numFmtId="43" fontId="3" fillId="0" borderId="0" xfId="0" applyNumberFormat="1" applyFont="1"/>
    <xf numFmtId="164" fontId="8" fillId="7" borderId="0" xfId="2" applyNumberFormat="1" applyFont="1" applyFill="1" applyBorder="1"/>
    <xf numFmtId="0" fontId="3" fillId="7" borderId="0" xfId="0" applyFont="1" applyFill="1"/>
    <xf numFmtId="0" fontId="16" fillId="0" borderId="0" xfId="0" applyFont="1"/>
    <xf numFmtId="0" fontId="16" fillId="7" borderId="0" xfId="0" applyFont="1" applyFill="1"/>
    <xf numFmtId="164" fontId="17" fillId="7" borderId="0" xfId="2" applyNumberFormat="1" applyFont="1" applyFill="1" applyBorder="1"/>
    <xf numFmtId="0" fontId="6" fillId="0" borderId="3" xfId="0" applyFont="1" applyBorder="1" applyAlignment="1">
      <alignment horizontal="center" wrapText="1"/>
    </xf>
    <xf numFmtId="0" fontId="18" fillId="0" borderId="3" xfId="0" applyFont="1" applyBorder="1" applyAlignment="1">
      <alignment horizontal="center" wrapText="1"/>
    </xf>
    <xf numFmtId="0" fontId="0" fillId="6" borderId="8" xfId="0" applyFill="1" applyBorder="1"/>
    <xf numFmtId="0" fontId="0" fillId="6" borderId="9" xfId="0" applyFill="1" applyBorder="1"/>
    <xf numFmtId="0" fontId="7" fillId="7" borderId="0" xfId="0" applyFont="1" applyFill="1"/>
    <xf numFmtId="0" fontId="0" fillId="7" borderId="0" xfId="0" applyFill="1"/>
    <xf numFmtId="0" fontId="6" fillId="0" borderId="3" xfId="0" applyFont="1" applyBorder="1" applyAlignment="1">
      <alignment horizontal="center"/>
    </xf>
    <xf numFmtId="0" fontId="20" fillId="0" borderId="0" xfId="0" applyFont="1"/>
    <xf numFmtId="0" fontId="0" fillId="8" borderId="0" xfId="0" applyFill="1"/>
    <xf numFmtId="165" fontId="11" fillId="8" borderId="0" xfId="3" applyNumberFormat="1" applyFont="1" applyFill="1"/>
    <xf numFmtId="44" fontId="11" fillId="8" borderId="0" xfId="2" applyFont="1" applyFill="1"/>
    <xf numFmtId="10" fontId="11" fillId="8" borderId="0" xfId="3" applyNumberFormat="1" applyFont="1" applyFill="1"/>
    <xf numFmtId="44" fontId="11" fillId="8" borderId="0" xfId="0" applyNumberFormat="1" applyFont="1" applyFill="1"/>
    <xf numFmtId="0" fontId="3" fillId="8" borderId="0" xfId="0" applyFont="1" applyFill="1"/>
    <xf numFmtId="9" fontId="3" fillId="8" borderId="0" xfId="3" applyFont="1" applyFill="1" applyAlignment="1">
      <alignment horizontal="center"/>
    </xf>
    <xf numFmtId="43" fontId="3" fillId="8" borderId="0" xfId="3" applyNumberFormat="1" applyFont="1" applyFill="1" applyAlignment="1">
      <alignment horizontal="center"/>
    </xf>
    <xf numFmtId="43" fontId="3" fillId="8" borderId="0" xfId="0" applyNumberFormat="1" applyFont="1" applyFill="1"/>
    <xf numFmtId="10" fontId="3" fillId="8" borderId="0" xfId="3" applyNumberFormat="1" applyFont="1" applyFill="1"/>
    <xf numFmtId="44" fontId="3" fillId="8" borderId="0" xfId="2" applyFont="1" applyFill="1"/>
    <xf numFmtId="0" fontId="16" fillId="9" borderId="0" xfId="0" applyFont="1" applyFill="1"/>
    <xf numFmtId="0" fontId="3" fillId="9" borderId="0" xfId="0" applyFont="1" applyFill="1"/>
    <xf numFmtId="166" fontId="4" fillId="0" borderId="5" xfId="0" applyNumberFormat="1" applyFont="1" applyFill="1" applyBorder="1"/>
    <xf numFmtId="166" fontId="4" fillId="0" borderId="5" xfId="1" applyNumberFormat="1" applyFont="1" applyFill="1" applyBorder="1"/>
    <xf numFmtId="166" fontId="4" fillId="0" borderId="0" xfId="1" applyNumberFormat="1" applyFont="1" applyFill="1" applyBorder="1"/>
    <xf numFmtId="166" fontId="4" fillId="3" borderId="5" xfId="0" applyNumberFormat="1" applyFont="1" applyFill="1" applyBorder="1"/>
    <xf numFmtId="166" fontId="4" fillId="3" borderId="6" xfId="1" applyNumberFormat="1" applyFont="1" applyFill="1" applyBorder="1"/>
    <xf numFmtId="166" fontId="4" fillId="0" borderId="0" xfId="0" applyNumberFormat="1" applyFont="1" applyFill="1" applyBorder="1"/>
    <xf numFmtId="166" fontId="3" fillId="0" borderId="0" xfId="0" applyNumberFormat="1" applyFont="1"/>
    <xf numFmtId="166" fontId="5" fillId="0" borderId="0" xfId="0" applyNumberFormat="1" applyFont="1"/>
    <xf numFmtId="166" fontId="8" fillId="0" borderId="0" xfId="0" applyNumberFormat="1" applyFont="1"/>
    <xf numFmtId="44" fontId="3" fillId="0" borderId="0" xfId="2" applyNumberFormat="1" applyFont="1"/>
    <xf numFmtId="0" fontId="6" fillId="0" borderId="3" xfId="0" applyFont="1" applyFill="1" applyBorder="1" applyAlignment="1">
      <alignment horizontal="center" wrapText="1"/>
    </xf>
    <xf numFmtId="44" fontId="10" fillId="0" borderId="0" xfId="2" applyNumberFormat="1" applyFont="1" applyFill="1"/>
    <xf numFmtId="0" fontId="3" fillId="0" borderId="10" xfId="0" applyFont="1" applyBorder="1"/>
    <xf numFmtId="0" fontId="3" fillId="0" borderId="11" xfId="0" applyFont="1" applyBorder="1"/>
    <xf numFmtId="165" fontId="11" fillId="0" borderId="11" xfId="3" applyNumberFormat="1" applyFont="1" applyBorder="1"/>
    <xf numFmtId="0" fontId="3" fillId="0" borderId="12" xfId="0" applyFont="1" applyBorder="1"/>
    <xf numFmtId="10" fontId="3" fillId="0" borderId="13" xfId="0" applyNumberFormat="1" applyFont="1" applyFill="1" applyBorder="1"/>
    <xf numFmtId="44" fontId="3" fillId="0" borderId="0" xfId="0" applyNumberFormat="1" applyFont="1" applyFill="1" applyBorder="1"/>
    <xf numFmtId="10" fontId="21" fillId="0" borderId="0" xfId="3" applyNumberFormat="1" applyFont="1" applyFill="1" applyBorder="1"/>
    <xf numFmtId="9" fontId="9" fillId="2" borderId="0" xfId="3" applyFont="1" applyFill="1" applyBorder="1"/>
    <xf numFmtId="10" fontId="3" fillId="0" borderId="0" xfId="0" applyNumberFormat="1" applyFont="1" applyFill="1" applyBorder="1"/>
    <xf numFmtId="44" fontId="10" fillId="0" borderId="0" xfId="0" applyNumberFormat="1" applyFont="1" applyFill="1" applyBorder="1"/>
    <xf numFmtId="0" fontId="3" fillId="0" borderId="14" xfId="0" applyFont="1" applyBorder="1"/>
    <xf numFmtId="0" fontId="3" fillId="0" borderId="15" xfId="0" applyFont="1" applyBorder="1"/>
    <xf numFmtId="0" fontId="8" fillId="0" borderId="16" xfId="0" applyFont="1" applyBorder="1" applyAlignment="1">
      <alignment horizontal="center" wrapText="1"/>
    </xf>
    <xf numFmtId="0" fontId="8" fillId="0" borderId="3" xfId="0" applyFont="1" applyBorder="1" applyAlignment="1">
      <alignment horizontal="center" wrapText="1"/>
    </xf>
    <xf numFmtId="0" fontId="8" fillId="0" borderId="3" xfId="0" applyFont="1" applyBorder="1" applyAlignment="1">
      <alignment wrapText="1"/>
    </xf>
    <xf numFmtId="0" fontId="8" fillId="0" borderId="0" xfId="0" applyFont="1" applyBorder="1" applyAlignment="1">
      <alignment horizontal="center" wrapText="1"/>
    </xf>
    <xf numFmtId="0" fontId="3" fillId="0" borderId="3" xfId="0" applyFont="1" applyBorder="1" applyAlignment="1">
      <alignment horizontal="center" wrapText="1"/>
    </xf>
    <xf numFmtId="0" fontId="8" fillId="0" borderId="17" xfId="0" applyFont="1" applyBorder="1" applyAlignment="1">
      <alignment horizontal="center" wrapText="1"/>
    </xf>
    <xf numFmtId="0" fontId="3" fillId="0" borderId="13" xfId="0" applyFont="1" applyBorder="1"/>
    <xf numFmtId="0" fontId="3" fillId="0" borderId="0" xfId="0" applyFont="1" applyBorder="1"/>
    <xf numFmtId="0" fontId="14" fillId="0" borderId="0" xfId="0" applyFont="1" applyBorder="1"/>
    <xf numFmtId="0" fontId="14" fillId="0" borderId="13" xfId="0" applyFont="1" applyBorder="1"/>
    <xf numFmtId="44" fontId="23" fillId="0" borderId="3" xfId="2" applyFont="1" applyFill="1" applyBorder="1"/>
    <xf numFmtId="0" fontId="11" fillId="0" borderId="3" xfId="0" applyFont="1" applyBorder="1" applyAlignment="1">
      <alignment horizontal="center"/>
    </xf>
    <xf numFmtId="0" fontId="14" fillId="0" borderId="14" xfId="0" applyFont="1" applyBorder="1"/>
    <xf numFmtId="0" fontId="3" fillId="0" borderId="18" xfId="0" applyFont="1" applyBorder="1"/>
    <xf numFmtId="0" fontId="3" fillId="0" borderId="19" xfId="0" applyFont="1" applyBorder="1"/>
    <xf numFmtId="0" fontId="14" fillId="0" borderId="18" xfId="0" applyFont="1" applyBorder="1"/>
    <xf numFmtId="0" fontId="8" fillId="0" borderId="19" xfId="0" applyFont="1" applyBorder="1" applyAlignment="1">
      <alignment horizontal="right"/>
    </xf>
    <xf numFmtId="0" fontId="14" fillId="0" borderId="19" xfId="0" applyFont="1" applyBorder="1"/>
    <xf numFmtId="0" fontId="24" fillId="0" borderId="19" xfId="0" applyFont="1" applyBorder="1"/>
    <xf numFmtId="0" fontId="25" fillId="0" borderId="19" xfId="0" applyFont="1" applyBorder="1"/>
    <xf numFmtId="0" fontId="3" fillId="0" borderId="16" xfId="0" applyFont="1" applyBorder="1"/>
    <xf numFmtId="0" fontId="3" fillId="0" borderId="3" xfId="0" applyFont="1" applyBorder="1"/>
    <xf numFmtId="165" fontId="11" fillId="0" borderId="3" xfId="3" applyNumberFormat="1" applyFont="1" applyBorder="1"/>
    <xf numFmtId="0" fontId="3" fillId="0" borderId="17" xfId="0" applyFont="1" applyBorder="1"/>
    <xf numFmtId="164" fontId="8" fillId="0" borderId="0" xfId="2" applyNumberFormat="1" applyFont="1" applyFill="1" applyBorder="1"/>
    <xf numFmtId="44" fontId="8" fillId="0" borderId="13" xfId="0" applyNumberFormat="1" applyFont="1" applyBorder="1"/>
    <xf numFmtId="0" fontId="13" fillId="0" borderId="0" xfId="0" applyFont="1" applyBorder="1"/>
    <xf numFmtId="0" fontId="26" fillId="0" borderId="14" xfId="0" applyFont="1" applyBorder="1"/>
    <xf numFmtId="0" fontId="3" fillId="0" borderId="20" xfId="0" applyFont="1" applyBorder="1"/>
    <xf numFmtId="0" fontId="3" fillId="0" borderId="21" xfId="0" applyFont="1" applyBorder="1"/>
    <xf numFmtId="44" fontId="8" fillId="0" borderId="20" xfId="0" applyNumberFormat="1" applyFont="1" applyBorder="1"/>
    <xf numFmtId="0" fontId="8" fillId="0" borderId="21" xfId="0" applyFont="1" applyBorder="1" applyAlignment="1">
      <alignment horizontal="right"/>
    </xf>
    <xf numFmtId="0" fontId="13" fillId="0" borderId="21" xfId="0" applyFont="1" applyBorder="1"/>
    <xf numFmtId="0" fontId="12" fillId="0" borderId="21" xfId="0" applyFont="1" applyBorder="1"/>
    <xf numFmtId="0" fontId="25" fillId="0" borderId="21" xfId="0" applyFont="1" applyBorder="1"/>
    <xf numFmtId="0" fontId="27" fillId="0" borderId="22" xfId="0" applyFont="1" applyBorder="1"/>
    <xf numFmtId="44" fontId="3" fillId="0" borderId="11" xfId="2" applyFont="1" applyBorder="1"/>
    <xf numFmtId="10" fontId="3" fillId="0" borderId="11" xfId="3" applyNumberFormat="1" applyFont="1" applyBorder="1"/>
    <xf numFmtId="43" fontId="3" fillId="0" borderId="11" xfId="0" applyNumberFormat="1" applyFont="1" applyBorder="1"/>
    <xf numFmtId="9" fontId="3" fillId="0" borderId="11" xfId="3" applyFont="1" applyBorder="1" applyAlignment="1">
      <alignment horizontal="center"/>
    </xf>
    <xf numFmtId="0" fontId="24" fillId="0" borderId="21" xfId="0" applyFont="1" applyBorder="1"/>
    <xf numFmtId="165" fontId="11" fillId="0" borderId="0" xfId="3" applyNumberFormat="1" applyFont="1" applyBorder="1"/>
    <xf numFmtId="44" fontId="11" fillId="0" borderId="0" xfId="0" applyNumberFormat="1" applyFont="1" applyBorder="1"/>
    <xf numFmtId="10" fontId="11" fillId="0" borderId="0" xfId="3" applyNumberFormat="1" applyFont="1" applyBorder="1"/>
    <xf numFmtId="44" fontId="11" fillId="0" borderId="0" xfId="2" applyFont="1" applyBorder="1"/>
    <xf numFmtId="44" fontId="11" fillId="0" borderId="11" xfId="0" applyNumberFormat="1" applyFont="1" applyBorder="1"/>
    <xf numFmtId="10" fontId="11" fillId="0" borderId="11" xfId="3" applyNumberFormat="1" applyFont="1" applyBorder="1"/>
    <xf numFmtId="44" fontId="11" fillId="0" borderId="11" xfId="2" applyFont="1" applyBorder="1"/>
    <xf numFmtId="44" fontId="9" fillId="0" borderId="0" xfId="2" applyNumberFormat="1" applyFont="1" applyFill="1" applyBorder="1"/>
    <xf numFmtId="43" fontId="8" fillId="0" borderId="20" xfId="0" applyNumberFormat="1" applyFont="1" applyBorder="1"/>
    <xf numFmtId="44" fontId="12" fillId="0" borderId="21" xfId="0" applyNumberFormat="1" applyFont="1" applyBorder="1"/>
    <xf numFmtId="0" fontId="15" fillId="0" borderId="21" xfId="0" applyFont="1" applyBorder="1"/>
    <xf numFmtId="0" fontId="11" fillId="0" borderId="0" xfId="0" applyFont="1"/>
    <xf numFmtId="164" fontId="3" fillId="0" borderId="23" xfId="2" applyNumberFormat="1" applyFont="1" applyFill="1" applyBorder="1"/>
    <xf numFmtId="164" fontId="3" fillId="0" borderId="24" xfId="2" applyNumberFormat="1" applyFont="1" applyFill="1" applyBorder="1"/>
    <xf numFmtId="164" fontId="8" fillId="0" borderId="25" xfId="2" applyNumberFormat="1" applyFont="1" applyFill="1" applyBorder="1"/>
    <xf numFmtId="164" fontId="3" fillId="0" borderId="26" xfId="2" applyNumberFormat="1" applyFont="1" applyFill="1" applyBorder="1"/>
    <xf numFmtId="164" fontId="3" fillId="0" borderId="27" xfId="2" applyNumberFormat="1" applyFont="1" applyFill="1" applyBorder="1"/>
    <xf numFmtId="164" fontId="8" fillId="0" borderId="28" xfId="2" applyNumberFormat="1" applyFont="1" applyFill="1" applyBorder="1"/>
    <xf numFmtId="0" fontId="28" fillId="6" borderId="29" xfId="0" applyFont="1" applyFill="1" applyBorder="1"/>
    <xf numFmtId="164" fontId="3" fillId="0" borderId="30" xfId="2" applyNumberFormat="1" applyFont="1" applyFill="1" applyBorder="1"/>
    <xf numFmtId="164" fontId="8" fillId="2" borderId="31" xfId="2" applyNumberFormat="1" applyFont="1" applyFill="1" applyBorder="1"/>
    <xf numFmtId="0" fontId="3" fillId="0" borderId="32" xfId="0" applyFont="1" applyBorder="1" applyAlignment="1">
      <alignment horizontal="center"/>
    </xf>
    <xf numFmtId="0" fontId="3" fillId="0" borderId="33" xfId="0" applyFont="1" applyBorder="1" applyAlignment="1">
      <alignment horizontal="center"/>
    </xf>
    <xf numFmtId="0" fontId="7" fillId="0" borderId="0" xfId="0" applyFont="1"/>
    <xf numFmtId="0" fontId="3" fillId="0" borderId="16" xfId="0" applyFont="1" applyBorder="1" applyAlignment="1"/>
    <xf numFmtId="0" fontId="8" fillId="0" borderId="35" xfId="0" applyFont="1" applyBorder="1" applyAlignment="1">
      <alignment wrapText="1"/>
    </xf>
    <xf numFmtId="9" fontId="3" fillId="6" borderId="18" xfId="3" applyFont="1" applyFill="1" applyBorder="1" applyAlignment="1"/>
    <xf numFmtId="0" fontId="3" fillId="0" borderId="37" xfId="0" applyFont="1" applyBorder="1"/>
    <xf numFmtId="2" fontId="16" fillId="0" borderId="0" xfId="0" applyNumberFormat="1" applyFont="1"/>
    <xf numFmtId="44" fontId="3" fillId="0" borderId="0" xfId="2" applyFont="1" applyBorder="1"/>
    <xf numFmtId="0" fontId="30" fillId="0" borderId="0" xfId="0" applyFont="1" applyBorder="1"/>
    <xf numFmtId="0" fontId="7" fillId="0" borderId="20" xfId="0" applyFont="1" applyBorder="1"/>
    <xf numFmtId="0" fontId="30" fillId="0" borderId="36" xfId="0" applyFont="1" applyBorder="1"/>
    <xf numFmtId="0" fontId="3" fillId="0" borderId="38" xfId="0" applyFont="1" applyFill="1" applyBorder="1"/>
    <xf numFmtId="164" fontId="4" fillId="0" borderId="38" xfId="2" applyNumberFormat="1" applyFont="1" applyFill="1" applyBorder="1" applyProtection="1">
      <protection hidden="1"/>
    </xf>
    <xf numFmtId="0" fontId="33" fillId="0" borderId="39" xfId="0" applyFont="1" applyFill="1" applyBorder="1" applyProtection="1">
      <protection hidden="1"/>
    </xf>
    <xf numFmtId="43" fontId="4" fillId="0" borderId="0" xfId="0" applyNumberFormat="1" applyFont="1" applyFill="1" applyBorder="1" applyProtection="1">
      <protection hidden="1"/>
    </xf>
    <xf numFmtId="167" fontId="4" fillId="0" borderId="38" xfId="0" applyNumberFormat="1" applyFont="1" applyFill="1" applyBorder="1" applyProtection="1">
      <protection hidden="1"/>
    </xf>
    <xf numFmtId="0" fontId="2" fillId="0" borderId="0" xfId="0" applyFont="1" applyBorder="1" applyAlignment="1">
      <alignment horizontal="center" wrapText="1"/>
    </xf>
    <xf numFmtId="0" fontId="5" fillId="0" borderId="0" xfId="0" applyFont="1" applyBorder="1" applyAlignment="1">
      <alignment horizontal="center" wrapText="1"/>
    </xf>
    <xf numFmtId="0" fontId="8" fillId="0" borderId="40"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1" fillId="0" borderId="0" xfId="0" applyFont="1" applyBorder="1"/>
    <xf numFmtId="166" fontId="4" fillId="0" borderId="43" xfId="2" applyNumberFormat="1" applyFont="1" applyBorder="1"/>
    <xf numFmtId="166" fontId="4" fillId="0" borderId="43" xfId="2" applyNumberFormat="1" applyFont="1" applyFill="1" applyBorder="1"/>
    <xf numFmtId="166" fontId="4" fillId="4" borderId="43" xfId="0" applyNumberFormat="1" applyFont="1" applyFill="1" applyBorder="1"/>
    <xf numFmtId="166" fontId="4" fillId="3" borderId="43" xfId="2" applyNumberFormat="1" applyFont="1" applyFill="1" applyBorder="1"/>
    <xf numFmtId="166" fontId="4" fillId="3" borderId="44" xfId="2" applyNumberFormat="1" applyFont="1" applyFill="1" applyBorder="1"/>
    <xf numFmtId="0" fontId="33" fillId="0" borderId="45" xfId="0" applyFont="1" applyFill="1" applyBorder="1"/>
    <xf numFmtId="164" fontId="4" fillId="0" borderId="38" xfId="2" applyNumberFormat="1" applyFont="1" applyBorder="1"/>
    <xf numFmtId="0" fontId="2" fillId="0" borderId="46" xfId="0" applyFont="1" applyFill="1" applyBorder="1"/>
    <xf numFmtId="164" fontId="5" fillId="0" borderId="47" xfId="2" applyNumberFormat="1" applyFont="1" applyBorder="1"/>
    <xf numFmtId="44" fontId="5" fillId="0" borderId="47" xfId="2" applyNumberFormat="1" applyFont="1" applyFill="1" applyBorder="1"/>
    <xf numFmtId="44" fontId="8" fillId="0" borderId="47" xfId="0" applyNumberFormat="1" applyFont="1" applyBorder="1"/>
    <xf numFmtId="164" fontId="5" fillId="0" borderId="48" xfId="2" applyNumberFormat="1" applyFont="1" applyBorder="1"/>
    <xf numFmtId="166" fontId="4" fillId="0" borderId="0" xfId="2" applyNumberFormat="1" applyFont="1" applyBorder="1"/>
    <xf numFmtId="166" fontId="4" fillId="0" borderId="0" xfId="2" applyNumberFormat="1" applyFont="1" applyFill="1" applyBorder="1"/>
    <xf numFmtId="166" fontId="4" fillId="4" borderId="0" xfId="0" applyNumberFormat="1" applyFont="1" applyFill="1" applyBorder="1"/>
    <xf numFmtId="166" fontId="4" fillId="3" borderId="0" xfId="2" applyNumberFormat="1" applyFont="1" applyFill="1" applyBorder="1"/>
    <xf numFmtId="166" fontId="5" fillId="0" borderId="42" xfId="2" applyNumberFormat="1" applyFont="1" applyBorder="1" applyAlignment="1">
      <alignment horizontal="center"/>
    </xf>
    <xf numFmtId="166" fontId="5" fillId="0" borderId="42" xfId="2" applyNumberFormat="1" applyFont="1" applyFill="1" applyBorder="1" applyAlignment="1">
      <alignment horizontal="center"/>
    </xf>
    <xf numFmtId="166" fontId="5" fillId="4" borderId="42" xfId="0" applyNumberFormat="1" applyFont="1" applyFill="1" applyBorder="1" applyAlignment="1">
      <alignment horizontal="center"/>
    </xf>
    <xf numFmtId="166" fontId="5" fillId="3" borderId="42" xfId="2" applyNumberFormat="1" applyFont="1" applyFill="1" applyBorder="1" applyAlignment="1">
      <alignment horizontal="center"/>
    </xf>
    <xf numFmtId="0" fontId="34" fillId="0" borderId="0" xfId="0" applyFont="1" applyAlignment="1">
      <alignment horizontal="center"/>
    </xf>
    <xf numFmtId="166" fontId="4" fillId="3" borderId="6" xfId="2" applyNumberFormat="1" applyFont="1" applyFill="1" applyBorder="1"/>
    <xf numFmtId="43" fontId="5" fillId="0" borderId="4" xfId="0" applyNumberFormat="1" applyFont="1" applyFill="1" applyBorder="1" applyAlignment="1">
      <alignment horizontal="center"/>
    </xf>
    <xf numFmtId="166" fontId="4" fillId="0" borderId="38" xfId="2" applyNumberFormat="1" applyFont="1" applyFill="1" applyBorder="1"/>
    <xf numFmtId="166" fontId="4" fillId="0" borderId="38" xfId="0" applyNumberFormat="1" applyFont="1" applyFill="1" applyBorder="1" applyProtection="1">
      <protection hidden="1"/>
    </xf>
    <xf numFmtId="0" fontId="31" fillId="6" borderId="35" xfId="0" applyFont="1" applyFill="1" applyBorder="1" applyAlignment="1">
      <alignment horizontal="center"/>
    </xf>
    <xf numFmtId="0" fontId="31" fillId="6" borderId="16" xfId="0" applyFont="1" applyFill="1" applyBorder="1" applyAlignment="1">
      <alignment horizontal="center"/>
    </xf>
    <xf numFmtId="0" fontId="8" fillId="0" borderId="8" xfId="0" applyFont="1" applyBorder="1" applyAlignment="1">
      <alignment horizontal="center" wrapText="1"/>
    </xf>
    <xf numFmtId="0" fontId="8" fillId="0" borderId="34" xfId="0" applyFont="1" applyBorder="1" applyAlignment="1">
      <alignment horizontal="center" wrapText="1"/>
    </xf>
    <xf numFmtId="0" fontId="22" fillId="0" borderId="0" xfId="0" applyFont="1" applyBorder="1" applyAlignment="1">
      <alignment horizontal="center" wrapText="1"/>
    </xf>
    <xf numFmtId="0" fontId="22" fillId="0" borderId="3" xfId="0" applyFont="1" applyBorder="1" applyAlignment="1">
      <alignment horizontal="center" wrapText="1"/>
    </xf>
    <xf numFmtId="0" fontId="8" fillId="0" borderId="21" xfId="0" applyFont="1" applyBorder="1" applyAlignment="1">
      <alignment horizontal="center" wrapText="1"/>
    </xf>
    <xf numFmtId="0" fontId="8" fillId="0" borderId="0" xfId="0" applyFont="1" applyBorder="1" applyAlignment="1">
      <alignment horizontal="center" wrapText="1"/>
    </xf>
    <xf numFmtId="0" fontId="8" fillId="0" borderId="3" xfId="0" applyFont="1" applyBorder="1" applyAlignment="1">
      <alignment horizontal="center" wrapText="1"/>
    </xf>
    <xf numFmtId="44" fontId="3" fillId="6" borderId="35" xfId="2" applyFont="1" applyFill="1" applyBorder="1" applyAlignment="1">
      <alignment horizontal="left"/>
    </xf>
    <xf numFmtId="44" fontId="3" fillId="6" borderId="16" xfId="2" applyFont="1" applyFill="1" applyBorder="1" applyAlignment="1">
      <alignment horizontal="left"/>
    </xf>
    <xf numFmtId="0" fontId="30" fillId="0" borderId="37" xfId="0" applyFont="1" applyBorder="1" applyAlignment="1">
      <alignment horizontal="left"/>
    </xf>
    <xf numFmtId="0" fontId="30" fillId="0" borderId="18" xfId="0" applyFont="1" applyBorder="1" applyAlignment="1">
      <alignment horizontal="left"/>
    </xf>
    <xf numFmtId="0" fontId="3" fillId="0" borderId="36" xfId="0" applyFont="1" applyBorder="1" applyAlignment="1">
      <alignment horizontal="center" wrapText="1"/>
    </xf>
    <xf numFmtId="0" fontId="3" fillId="0" borderId="20" xfId="0" applyFont="1" applyBorder="1" applyAlignment="1">
      <alignment horizontal="center" wrapText="1"/>
    </xf>
    <xf numFmtId="0" fontId="8" fillId="0" borderId="13" xfId="0" applyFont="1" applyBorder="1" applyAlignment="1">
      <alignment horizontal="center" wrapText="1"/>
    </xf>
    <xf numFmtId="0" fontId="8" fillId="0" borderId="16" xfId="0" applyFont="1" applyBorder="1" applyAlignment="1">
      <alignment horizontal="center" wrapText="1"/>
    </xf>
    <xf numFmtId="0" fontId="8" fillId="0" borderId="19" xfId="0" applyFont="1" applyBorder="1" applyAlignment="1">
      <alignment horizontal="center" wrapText="1"/>
    </xf>
    <xf numFmtId="0" fontId="8" fillId="0" borderId="27" xfId="0" applyFont="1" applyBorder="1" applyAlignment="1">
      <alignment horizontal="center" wrapText="1"/>
    </xf>
    <xf numFmtId="0" fontId="8" fillId="0" borderId="35" xfId="0"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247651</xdr:colOff>
      <xdr:row>1</xdr:row>
      <xdr:rowOff>9525</xdr:rowOff>
    </xdr:from>
    <xdr:to>
      <xdr:col>13</xdr:col>
      <xdr:colOff>342901</xdr:colOff>
      <xdr:row>43</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47651" y="171450"/>
          <a:ext cx="8020050" cy="6915150"/>
        </a:xfrm>
        <a:prstGeom prst="rect">
          <a:avLst/>
        </a:prstGeom>
        <a:ln/>
      </xdr:spPr>
      <xdr:style>
        <a:lnRef idx="1">
          <a:schemeClr val="dk1"/>
        </a:lnRef>
        <a:fillRef idx="2">
          <a:schemeClr val="dk1"/>
        </a:fillRef>
        <a:effectRef idx="1">
          <a:schemeClr val="dk1"/>
        </a:effectRef>
        <a:fontRef idx="minor">
          <a:schemeClr val="dk1"/>
        </a:fontRef>
      </xdr:style>
      <xdr:txBody>
        <a:bodyPr vertOverflow="clip" wrap="square" rtlCol="0" anchor="t"/>
        <a:lstStyle/>
        <a:p>
          <a:pPr algn="r"/>
          <a:r>
            <a:rPr lang="en-US" sz="1000" b="0" cap="none" spc="50">
              <a:ln w="11430"/>
              <a:solidFill>
                <a:sysClr val="windowText" lastClr="000000"/>
              </a:solidFill>
              <a:effectLst/>
            </a:rPr>
            <a:t>Last Update: 1/19/23 </a:t>
          </a:r>
          <a:r>
            <a:rPr lang="en-US" sz="2800" b="1" cap="none" spc="50">
              <a:ln w="11430"/>
              <a:solidFill>
                <a:sysClr val="windowText" lastClr="000000"/>
              </a:solidFill>
              <a:effectLst/>
            </a:rPr>
            <a:t>  </a:t>
          </a:r>
          <a:r>
            <a:rPr lang="en-US" sz="2800" b="1" cap="none" spc="50" baseline="0">
              <a:ln w="11430"/>
              <a:solidFill>
                <a:sysClr val="windowText" lastClr="000000"/>
              </a:solidFill>
              <a:effectLst/>
            </a:rPr>
            <a:t>   </a:t>
          </a:r>
        </a:p>
        <a:p>
          <a:pPr algn="ctr"/>
          <a:r>
            <a:rPr lang="en-US" sz="28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a:t>
          </a:r>
          <a:r>
            <a:rPr lang="en-US" sz="2800" b="1" cap="none" spc="0" baseline="0">
              <a:ln w="1905"/>
              <a:solidFill>
                <a:srgbClr val="C00000"/>
              </a:solidFill>
              <a:effectLst>
                <a:innerShdw blurRad="69850" dist="43180" dir="5400000">
                  <a:srgbClr val="000000">
                    <a:alpha val="65000"/>
                  </a:srgbClr>
                </a:innerShdw>
              </a:effectLst>
            </a:rPr>
            <a:t>    </a:t>
          </a:r>
          <a:r>
            <a:rPr lang="en-US" sz="2800" b="1" cap="none" spc="0">
              <a:ln w="1905"/>
              <a:solidFill>
                <a:srgbClr val="C00000"/>
              </a:solidFill>
              <a:effectLst>
                <a:innerShdw blurRad="69850" dist="43180" dir="5400000">
                  <a:srgbClr val="000000">
                    <a:alpha val="65000"/>
                  </a:srgbClr>
                </a:innerShdw>
              </a:effectLst>
            </a:rPr>
            <a:t>Completing the NIH Salary Cap Worksheet</a:t>
          </a:r>
        </a:p>
        <a:p>
          <a:pPr algn="l"/>
          <a:endParaRPr lang="en-US" sz="2800" b="1" cap="none" spc="0">
            <a:ln w="1905"/>
            <a:solidFill>
              <a:srgbClr val="C00000"/>
            </a:solidFill>
            <a:effectLst>
              <a:innerShdw blurRad="69850" dist="43180" dir="5400000">
                <a:srgbClr val="000000">
                  <a:alpha val="65000"/>
                </a:srgbClr>
              </a:innerShdw>
            </a:effectLst>
            <a:latin typeface="+mn-lt"/>
          </a:endParaRPr>
        </a:p>
        <a:p>
          <a:pPr algn="l"/>
          <a:r>
            <a:rPr lang="en-US" sz="1200" b="0" cap="none" spc="0">
              <a:ln w="1905"/>
              <a:solidFill>
                <a:sysClr val="windowText" lastClr="000000"/>
              </a:solidFill>
              <a:effectLst/>
              <a:latin typeface="+mn-lt"/>
            </a:rPr>
            <a:t>The</a:t>
          </a:r>
          <a:r>
            <a:rPr lang="en-US" sz="1200" b="0" cap="none" spc="0" baseline="0">
              <a:ln w="1905"/>
              <a:solidFill>
                <a:sysClr val="windowText" lastClr="000000"/>
              </a:solidFill>
              <a:effectLst/>
              <a:latin typeface="+mn-lt"/>
            </a:rPr>
            <a:t> NIH Salary Cap Worksheet was developed to aid departments in calculating the appropriate % Charged to the NIH grant / cooperative agreement</a:t>
          </a:r>
          <a:r>
            <a:rPr lang="en-US" sz="1200" b="0" cap="none" spc="0" baseline="0">
              <a:ln w="1905"/>
              <a:solidFill>
                <a:schemeClr val="tx1"/>
              </a:solidFill>
              <a:effectLst>
                <a:innerShdw blurRad="69850" dist="43180" dir="5400000">
                  <a:srgbClr val="000000">
                    <a:alpha val="65000"/>
                  </a:srgbClr>
                </a:innerShdw>
              </a:effectLst>
              <a:latin typeface="+mn-lt"/>
            </a:rPr>
            <a:t>.  This worksheet should be completed for any individual over the NIH Salary Cap.</a:t>
          </a:r>
        </a:p>
        <a:p>
          <a:pPr algn="l"/>
          <a:endParaRPr lang="en-US" sz="1200" b="0" cap="none" spc="0" baseline="0">
            <a:ln w="1905"/>
            <a:solidFill>
              <a:schemeClr val="tx1"/>
            </a:solidFill>
            <a:effectLst>
              <a:innerShdw blurRad="69850" dist="43180" dir="5400000">
                <a:srgbClr val="000000">
                  <a:alpha val="65000"/>
                </a:srgbClr>
              </a:innerShdw>
            </a:effectLst>
            <a:latin typeface="+mn-lt"/>
          </a:endParaRPr>
        </a:p>
        <a:p>
          <a:pPr algn="l"/>
          <a:r>
            <a:rPr lang="en-US" sz="1200" b="0" cap="none" spc="0" baseline="0">
              <a:ln w="1905"/>
              <a:solidFill>
                <a:schemeClr val="tx1"/>
              </a:solidFill>
              <a:effectLst>
                <a:innerShdw blurRad="69850" dist="43180" dir="5400000">
                  <a:srgbClr val="000000">
                    <a:alpha val="65000"/>
                  </a:srgbClr>
                </a:innerShdw>
              </a:effectLst>
              <a:latin typeface="+mn-lt"/>
            </a:rPr>
            <a:t>There are two different worksheets contained in this excel workbook; the Proposal Stage and the Award Stage .  They slightly differ to capture the necessary information required at each grant stage.  </a:t>
          </a:r>
        </a:p>
        <a:p>
          <a:pPr algn="l"/>
          <a:endParaRPr lang="en-US" sz="1200" b="0" cap="none" spc="0" baseline="0">
            <a:ln w="1905"/>
            <a:solidFill>
              <a:schemeClr val="tx1"/>
            </a:solidFill>
            <a:effectLst>
              <a:innerShdw blurRad="69850" dist="43180" dir="5400000">
                <a:srgbClr val="000000">
                  <a:alpha val="65000"/>
                </a:srgbClr>
              </a:innerShdw>
            </a:effectLst>
            <a:latin typeface="+mn-lt"/>
          </a:endParaRPr>
        </a:p>
        <a:p>
          <a:pPr algn="l"/>
          <a:r>
            <a:rPr lang="en-US" sz="1200" b="0" cap="none" spc="0" baseline="0">
              <a:ln w="1905"/>
              <a:solidFill>
                <a:schemeClr val="tx1"/>
              </a:solidFill>
              <a:effectLst>
                <a:innerShdw blurRad="69850" dist="43180" dir="5400000">
                  <a:srgbClr val="000000">
                    <a:alpha val="65000"/>
                  </a:srgbClr>
                </a:innerShdw>
              </a:effectLst>
              <a:latin typeface="+mn-lt"/>
            </a:rPr>
            <a:t>Tab - </a:t>
          </a:r>
          <a:r>
            <a:rPr lang="en-US" sz="1200" b="1" cap="none" spc="0" baseline="0">
              <a:ln w="1905"/>
              <a:solidFill>
                <a:schemeClr val="tx1"/>
              </a:solidFill>
              <a:effectLst>
                <a:innerShdw blurRad="69850" dist="43180" dir="5400000">
                  <a:srgbClr val="000000">
                    <a:alpha val="65000"/>
                  </a:srgbClr>
                </a:innerShdw>
              </a:effectLst>
              <a:latin typeface="+mn-lt"/>
            </a:rPr>
            <a:t>Proposal Stage </a:t>
          </a:r>
          <a:r>
            <a:rPr lang="en-US" sz="1200" b="0" cap="none" spc="0" baseline="0">
              <a:ln w="1905"/>
              <a:solidFill>
                <a:schemeClr val="tx1"/>
              </a:solidFill>
              <a:effectLst>
                <a:innerShdw blurRad="69850" dist="43180" dir="5400000">
                  <a:srgbClr val="000000">
                    <a:alpha val="65000"/>
                  </a:srgbClr>
                </a:innerShdw>
              </a:effectLst>
              <a:latin typeface="+mn-lt"/>
            </a:rPr>
            <a:t>-  this worksheet is designed to capture the percentage charged for salary over the cap for each Fiscal Year of the project.  It also includes a column to capture the appropriate percentage charged when effort changes within a FY.</a:t>
          </a:r>
        </a:p>
        <a:p>
          <a:pPr lvl="1" algn="l"/>
          <a:r>
            <a:rPr lang="en-US" sz="1200" b="0" cap="none" spc="0" baseline="0">
              <a:ln w="1905"/>
              <a:solidFill>
                <a:schemeClr val="tx1"/>
              </a:solidFill>
              <a:effectLst>
                <a:innerShdw blurRad="69850" dist="43180" dir="5400000">
                  <a:srgbClr val="000000">
                    <a:alpha val="65000"/>
                  </a:srgbClr>
                </a:innerShdw>
              </a:effectLst>
              <a:latin typeface="+mn-lt"/>
            </a:rPr>
            <a:t>     </a:t>
          </a:r>
        </a:p>
        <a:p>
          <a:pPr lvl="1" algn="l"/>
          <a:r>
            <a:rPr lang="en-US" sz="1200" b="0" cap="none" spc="0" baseline="0">
              <a:ln w="1905"/>
              <a:solidFill>
                <a:schemeClr val="tx1"/>
              </a:solidFill>
              <a:effectLst>
                <a:innerShdw blurRad="69850" dist="43180" dir="5400000">
                  <a:srgbClr val="000000">
                    <a:alpha val="65000"/>
                  </a:srgbClr>
                </a:innerShdw>
              </a:effectLst>
              <a:latin typeface="+mn-lt"/>
            </a:rPr>
            <a:t>       This worksheet should be completed and included with your Proposal Submission.  </a:t>
          </a:r>
        </a:p>
        <a:p>
          <a:pPr algn="l"/>
          <a:endParaRPr lang="en-US" sz="1200" b="0" cap="none" spc="0" baseline="0">
            <a:ln w="1905"/>
            <a:solidFill>
              <a:schemeClr val="tx1"/>
            </a:solidFill>
            <a:effectLst>
              <a:innerShdw blurRad="69850" dist="43180" dir="5400000">
                <a:srgbClr val="000000">
                  <a:alpha val="65000"/>
                </a:srgbClr>
              </a:innerShdw>
            </a:effectLst>
            <a:latin typeface="+mn-lt"/>
          </a:endParaRPr>
        </a:p>
        <a:p>
          <a:pPr algn="l"/>
          <a:r>
            <a:rPr lang="en-US" sz="1200" b="0" cap="none" spc="0" baseline="0">
              <a:ln w="1905"/>
              <a:solidFill>
                <a:schemeClr val="tx1"/>
              </a:solidFill>
              <a:effectLst>
                <a:innerShdw blurRad="69850" dist="43180" dir="5400000">
                  <a:srgbClr val="000000">
                    <a:alpha val="65000"/>
                  </a:srgbClr>
                </a:innerShdw>
              </a:effectLst>
              <a:latin typeface="+mn-lt"/>
            </a:rPr>
            <a:t>Tab - </a:t>
          </a:r>
          <a:r>
            <a:rPr lang="en-US" sz="1200" b="1" cap="none" spc="0" baseline="0">
              <a:ln w="1905"/>
              <a:solidFill>
                <a:schemeClr val="tx1"/>
              </a:solidFill>
              <a:effectLst>
                <a:innerShdw blurRad="69850" dist="43180" dir="5400000">
                  <a:srgbClr val="000000">
                    <a:alpha val="65000"/>
                  </a:srgbClr>
                </a:innerShdw>
              </a:effectLst>
              <a:latin typeface="+mn-lt"/>
            </a:rPr>
            <a:t>Award Stage </a:t>
          </a:r>
          <a:r>
            <a:rPr lang="en-US" sz="1200" b="0" cap="none" spc="0" baseline="0">
              <a:ln w="1905"/>
              <a:solidFill>
                <a:schemeClr val="tx1"/>
              </a:solidFill>
              <a:effectLst>
                <a:innerShdw blurRad="69850" dist="43180" dir="5400000">
                  <a:srgbClr val="000000">
                    <a:alpha val="65000"/>
                  </a:srgbClr>
                </a:innerShdw>
              </a:effectLst>
              <a:latin typeface="+mn-lt"/>
            </a:rPr>
            <a:t>- this worksheet is designed to capture the perecentage charged for salary on all NIH projects.  It also includes a column to designate the 2-ledger account(s) the amount over the cap will be allocated to for each NIH grant.</a:t>
          </a:r>
        </a:p>
        <a:p>
          <a:pPr algn="l"/>
          <a:r>
            <a:rPr lang="en-US" sz="1200" b="0" cap="none" spc="0" baseline="0">
              <a:ln w="1905"/>
              <a:solidFill>
                <a:schemeClr val="tx1"/>
              </a:solidFill>
              <a:effectLst>
                <a:innerShdw blurRad="69850" dist="43180" dir="5400000">
                  <a:srgbClr val="000000">
                    <a:alpha val="65000"/>
                  </a:srgbClr>
                </a:innerShdw>
              </a:effectLst>
              <a:latin typeface="+mn-lt"/>
            </a:rPr>
            <a:t>                </a:t>
          </a:r>
        </a:p>
        <a:p>
          <a:pPr algn="l">
            <a:lnSpc>
              <a:spcPts val="1400"/>
            </a:lnSpc>
          </a:pPr>
          <a:r>
            <a:rPr lang="en-US" sz="1200" b="0" cap="none" spc="0" baseline="0">
              <a:ln w="1905"/>
              <a:solidFill>
                <a:schemeClr val="tx1"/>
              </a:solidFill>
              <a:effectLst>
                <a:innerShdw blurRad="69850" dist="43180" dir="5400000">
                  <a:srgbClr val="000000">
                    <a:alpha val="65000"/>
                  </a:srgbClr>
                </a:innerShdw>
              </a:effectLst>
              <a:latin typeface="+mn-lt"/>
            </a:rPr>
            <a:t>                  This worksheet should be completed when the Proposal is funded and any adjustments to effort should be accounted for should the budget be cut.  This must be included with each costing allocation.</a:t>
          </a:r>
        </a:p>
        <a:p>
          <a:pPr algn="l"/>
          <a:endParaRPr lang="en-US" sz="1200" b="0" cap="none" spc="50">
            <a:ln w="11430"/>
            <a:solidFill>
              <a:schemeClr val="tx1"/>
            </a:solidFill>
            <a:effectLst>
              <a:outerShdw blurRad="76200" dist="50800" dir="5400000" algn="tl" rotWithShape="0">
                <a:srgbClr val="000000">
                  <a:alpha val="65000"/>
                </a:srgbClr>
              </a:outerShdw>
            </a:effectLst>
            <a:latin typeface="+mn-lt"/>
          </a:endParaRPr>
        </a:p>
        <a:p>
          <a:pPr algn="l"/>
          <a:endParaRPr lang="en-US" sz="1200" b="1" cap="none" spc="50">
            <a:ln w="11430"/>
            <a:solidFill>
              <a:schemeClr val="tx1"/>
            </a:solidFill>
            <a:effectLst/>
          </a:endParaRPr>
        </a:p>
        <a:p>
          <a:pPr algn="l"/>
          <a:r>
            <a:rPr lang="en-US" sz="1200" b="1" cap="none" spc="50">
              <a:ln w="11430"/>
              <a:solidFill>
                <a:schemeClr val="tx1"/>
              </a:solidFill>
              <a:effectLst/>
            </a:rPr>
            <a:t>Institutional Base Salary (IBS)</a:t>
          </a:r>
          <a:r>
            <a:rPr lang="en-US" sz="1200" b="1" cap="none" spc="50" baseline="0">
              <a:ln w="11430"/>
              <a:solidFill>
                <a:schemeClr val="tx1"/>
              </a:solidFill>
              <a:effectLst/>
            </a:rPr>
            <a:t> </a:t>
          </a:r>
          <a:r>
            <a:rPr lang="en-US" sz="1200" b="0" cap="none" spc="50" baseline="0">
              <a:ln w="11430"/>
              <a:solidFill>
                <a:schemeClr val="tx1"/>
              </a:solidFill>
              <a:effectLst/>
            </a:rPr>
            <a:t>- IBS includes academic-year salary and any stipend you receive for performing other administrative duties, e.g. center director, department chair, or program director.</a:t>
          </a:r>
          <a:endParaRPr lang="en-US" sz="1200" b="0" cap="none" spc="50">
            <a:ln w="11430"/>
            <a:solidFill>
              <a:schemeClr val="tx1"/>
            </a:solidFill>
            <a:effectLst/>
          </a:endParaRPr>
        </a:p>
        <a:p>
          <a:pPr algn="ctr"/>
          <a:endParaRPr lang="en-US" sz="1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l">
            <a:lnSpc>
              <a:spcPts val="1400"/>
            </a:lnSpc>
          </a:pPr>
          <a:r>
            <a:rPr lang="en-US" sz="1200" b="1" cap="none" spc="50">
              <a:ln w="11430"/>
              <a:solidFill>
                <a:schemeClr val="tx1"/>
              </a:solidFill>
              <a:effectLst/>
            </a:rPr>
            <a:t>Example of how IBS is computed</a:t>
          </a:r>
          <a:r>
            <a:rPr lang="en-US" sz="1200" b="0" cap="none" spc="50">
              <a:ln w="11430"/>
              <a:solidFill>
                <a:schemeClr val="tx1"/>
              </a:solidFill>
              <a:effectLst/>
            </a:rPr>
            <a:t>:</a:t>
          </a:r>
        </a:p>
        <a:p>
          <a:pPr algn="l"/>
          <a:r>
            <a:rPr lang="en-US" sz="1200" b="0" cap="none" spc="50">
              <a:ln w="11430"/>
              <a:solidFill>
                <a:schemeClr val="tx1"/>
              </a:solidFill>
              <a:effectLst/>
            </a:rPr>
            <a:t>Professor X has an Academic Salary of $180,000 for 9 mo. Appointment / with a Chair stipend of $16,000.</a:t>
          </a:r>
        </a:p>
        <a:p>
          <a:pPr algn="l"/>
          <a:endParaRPr lang="en-US" sz="1200" b="0" cap="none" spc="50">
            <a:ln w="11430"/>
            <a:solidFill>
              <a:schemeClr val="tx1"/>
            </a:solidFill>
            <a:effectLst/>
          </a:endParaRPr>
        </a:p>
        <a:p>
          <a:pPr algn="l"/>
          <a:r>
            <a:rPr lang="en-US" sz="1200" b="0" cap="none" spc="50">
              <a:ln w="11430"/>
              <a:solidFill>
                <a:schemeClr val="tx1"/>
              </a:solidFill>
              <a:effectLst/>
            </a:rPr>
            <a:t>IBS is calculated as follows:</a:t>
          </a:r>
        </a:p>
        <a:p>
          <a:pPr algn="ctr"/>
          <a:r>
            <a:rPr lang="en-US" sz="1200" b="1" cap="none" spc="50">
              <a:ln w="11430"/>
              <a:solidFill>
                <a:schemeClr val="tx1"/>
              </a:solidFill>
              <a:effectLst/>
            </a:rPr>
            <a:t>$180,000   +   9/12($16,000)   = $192,000</a:t>
          </a:r>
        </a:p>
        <a:p>
          <a:pPr algn="ctr"/>
          <a:r>
            <a:rPr lang="en-US" sz="1000" b="0" i="0">
              <a:solidFill>
                <a:schemeClr val="dk1"/>
              </a:solidFill>
              <a:latin typeface="+mn-lt"/>
              <a:ea typeface="+mn-ea"/>
              <a:cs typeface="+mn-cs"/>
            </a:rPr>
            <a:t>AY</a:t>
          </a:r>
          <a:r>
            <a:rPr lang="en-US" sz="1000" b="0" i="0" baseline="0">
              <a:solidFill>
                <a:schemeClr val="dk1"/>
              </a:solidFill>
              <a:latin typeface="+mn-lt"/>
              <a:ea typeface="+mn-ea"/>
              <a:cs typeface="+mn-cs"/>
            </a:rPr>
            <a:t> </a:t>
          </a:r>
          <a:r>
            <a:rPr lang="en-US" sz="1000" b="0" i="0">
              <a:solidFill>
                <a:schemeClr val="dk1"/>
              </a:solidFill>
              <a:latin typeface="+mn-lt"/>
              <a:ea typeface="+mn-ea"/>
              <a:cs typeface="+mn-cs"/>
            </a:rPr>
            <a:t>Salary   + </a:t>
          </a:r>
          <a:r>
            <a:rPr lang="en-US" sz="1000" b="0" i="0" baseline="0">
              <a:solidFill>
                <a:schemeClr val="dk1"/>
              </a:solidFill>
              <a:latin typeface="+mn-lt"/>
              <a:ea typeface="+mn-ea"/>
              <a:cs typeface="+mn-cs"/>
            </a:rPr>
            <a:t>    </a:t>
          </a:r>
          <a:r>
            <a:rPr lang="en-US" sz="1000" b="0" i="0">
              <a:solidFill>
                <a:schemeClr val="dk1"/>
              </a:solidFill>
              <a:latin typeface="+mn-lt"/>
              <a:ea typeface="+mn-ea"/>
              <a:cs typeface="+mn-cs"/>
            </a:rPr>
            <a:t>Appt. term/12 months (Stipend)    =  IBS</a:t>
          </a:r>
          <a:endParaRPr lang="en-US" sz="1000" i="0"/>
        </a:p>
        <a:p>
          <a:pPr algn="ctr"/>
          <a:endPar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lnSpc>
              <a:spcPts val="1300"/>
            </a:lnSpc>
          </a:pPr>
          <a:endParaRPr lang="en-US" sz="1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twoCellAnchor>
  <xdr:twoCellAnchor editAs="oneCell">
    <xdr:from>
      <xdr:col>1</xdr:col>
      <xdr:colOff>247650</xdr:colOff>
      <xdr:row>3</xdr:row>
      <xdr:rowOff>9525</xdr:rowOff>
    </xdr:from>
    <xdr:to>
      <xdr:col>2</xdr:col>
      <xdr:colOff>47625</xdr:colOff>
      <xdr:row>7</xdr:row>
      <xdr:rowOff>38100</xdr:rowOff>
    </xdr:to>
    <xdr:pic>
      <xdr:nvPicPr>
        <xdr:cNvPr id="1272" name="Picture 2" descr="H_2c_Pos.jpg">
          <a:extLst>
            <a:ext uri="{FF2B5EF4-FFF2-40B4-BE49-F238E27FC236}">
              <a16:creationId xmlns:a16="http://schemas.microsoft.com/office/drawing/2014/main" id="{00000000-0008-0000-0000-0000F8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495300"/>
          <a:ext cx="409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219075</xdr:colOff>
      <xdr:row>21</xdr:row>
      <xdr:rowOff>9525</xdr:rowOff>
    </xdr:from>
    <xdr:to>
      <xdr:col>1</xdr:col>
      <xdr:colOff>333375</xdr:colOff>
      <xdr:row>21</xdr:row>
      <xdr:rowOff>123825</xdr:rowOff>
    </xdr:to>
    <xdr:sp macro="" textlink="">
      <xdr:nvSpPr>
        <xdr:cNvPr id="6" name="4-Point Star 5">
          <a:extLst>
            <a:ext uri="{FF2B5EF4-FFF2-40B4-BE49-F238E27FC236}">
              <a16:creationId xmlns:a16="http://schemas.microsoft.com/office/drawing/2014/main" id="{00000000-0008-0000-0000-000006000000}"/>
            </a:ext>
          </a:extLst>
        </xdr:cNvPr>
        <xdr:cNvSpPr/>
      </xdr:nvSpPr>
      <xdr:spPr>
        <a:xfrm>
          <a:off x="828675" y="3409950"/>
          <a:ext cx="114300" cy="114300"/>
        </a:xfrm>
        <a:prstGeom prst="star4">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en-US"/>
        </a:p>
      </xdr:txBody>
    </xdr:sp>
    <xdr:clientData/>
  </xdr:twoCellAnchor>
  <xdr:twoCellAnchor>
    <xdr:from>
      <xdr:col>1</xdr:col>
      <xdr:colOff>152401</xdr:colOff>
      <xdr:row>27</xdr:row>
      <xdr:rowOff>133350</xdr:rowOff>
    </xdr:from>
    <xdr:to>
      <xdr:col>1</xdr:col>
      <xdr:colOff>266701</xdr:colOff>
      <xdr:row>28</xdr:row>
      <xdr:rowOff>85725</xdr:rowOff>
    </xdr:to>
    <xdr:sp macro="" textlink="">
      <xdr:nvSpPr>
        <xdr:cNvPr id="7" name="4-Point Star 6">
          <a:extLst>
            <a:ext uri="{FF2B5EF4-FFF2-40B4-BE49-F238E27FC236}">
              <a16:creationId xmlns:a16="http://schemas.microsoft.com/office/drawing/2014/main" id="{00000000-0008-0000-0000-000007000000}"/>
            </a:ext>
          </a:extLst>
        </xdr:cNvPr>
        <xdr:cNvSpPr/>
      </xdr:nvSpPr>
      <xdr:spPr>
        <a:xfrm>
          <a:off x="762001" y="4505325"/>
          <a:ext cx="114300" cy="114300"/>
        </a:xfrm>
        <a:prstGeom prst="star4">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endParaRPr lang="en-US"/>
        </a:p>
      </xdr:txBody>
    </xdr:sp>
    <xdr:clientData/>
  </xdr:twoCellAnchor>
  <xdr:twoCellAnchor>
    <xdr:from>
      <xdr:col>0</xdr:col>
      <xdr:colOff>390525</xdr:colOff>
      <xdr:row>29</xdr:row>
      <xdr:rowOff>114300</xdr:rowOff>
    </xdr:from>
    <xdr:to>
      <xdr:col>13</xdr:col>
      <xdr:colOff>66675</xdr:colOff>
      <xdr:row>29</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390525" y="4810125"/>
          <a:ext cx="7600950" cy="9525"/>
        </a:xfrm>
        <a:prstGeom prst="straightConnector1">
          <a:avLst/>
        </a:prstGeom>
        <a:ln>
          <a:headEnd type="arrow"/>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
  <sheetViews>
    <sheetView zoomScaleNormal="100" workbookViewId="0">
      <selection activeCell="O10" sqref="O10"/>
    </sheetView>
  </sheetViews>
  <sheetFormatPr defaultRowHeight="12.5"/>
  <sheetData/>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Q97"/>
  <sheetViews>
    <sheetView zoomScaleNormal="100" workbookViewId="0">
      <selection activeCell="F32" sqref="F32"/>
    </sheetView>
  </sheetViews>
  <sheetFormatPr defaultColWidth="10.81640625" defaultRowHeight="12"/>
  <cols>
    <col min="1" max="1" width="15.453125" style="1" customWidth="1"/>
    <col min="2" max="2" width="11.7265625" style="1" customWidth="1"/>
    <col min="3" max="3" width="14.1796875" style="1" customWidth="1"/>
    <col min="4" max="4" width="14.26953125" style="1" customWidth="1"/>
    <col min="5" max="5" width="12.7265625" style="1" customWidth="1"/>
    <col min="6" max="6" width="13" style="1" customWidth="1"/>
    <col min="7" max="7" width="12.7265625" style="1" customWidth="1"/>
    <col min="8" max="8" width="12.1796875" style="1" customWidth="1"/>
    <col min="9" max="9" width="1.54296875" style="1" customWidth="1"/>
    <col min="10" max="10" width="9.54296875" style="1" customWidth="1"/>
    <col min="11" max="11" width="10.453125" style="1" customWidth="1"/>
    <col min="12" max="12" width="10.26953125" style="1" customWidth="1"/>
    <col min="13" max="13" width="13.26953125" style="1" customWidth="1"/>
    <col min="14" max="14" width="9.54296875" style="1" customWidth="1"/>
    <col min="15" max="15" width="12" style="1" customWidth="1"/>
    <col min="16" max="16384" width="10.81640625" style="1"/>
  </cols>
  <sheetData>
    <row r="1" spans="1:11" ht="48">
      <c r="A1" s="180" t="s">
        <v>0</v>
      </c>
      <c r="B1" s="178" t="s">
        <v>109</v>
      </c>
      <c r="C1" s="179" t="s">
        <v>108</v>
      </c>
      <c r="D1" s="178" t="s">
        <v>107</v>
      </c>
      <c r="E1" s="178" t="s">
        <v>106</v>
      </c>
      <c r="F1" s="176"/>
      <c r="G1" s="177" t="s">
        <v>3</v>
      </c>
      <c r="H1" s="176"/>
      <c r="I1" s="176"/>
      <c r="J1" s="176"/>
      <c r="K1" s="176"/>
    </row>
    <row r="2" spans="1:11" s="5" customFormat="1" ht="14.25" hidden="1" customHeight="1">
      <c r="A2" s="173" t="s">
        <v>1</v>
      </c>
      <c r="B2" s="172" t="s">
        <v>2</v>
      </c>
      <c r="C2" s="175"/>
      <c r="D2" s="171"/>
      <c r="E2" s="175"/>
      <c r="F2" s="174"/>
      <c r="G2" s="174"/>
      <c r="H2" s="174"/>
      <c r="I2" s="174"/>
      <c r="J2" s="174"/>
      <c r="K2" s="174"/>
    </row>
    <row r="3" spans="1:11" s="5" customFormat="1" ht="14.25" hidden="1" customHeight="1">
      <c r="A3" s="173" t="s">
        <v>10</v>
      </c>
      <c r="B3" s="172">
        <v>130200</v>
      </c>
      <c r="C3" s="175"/>
      <c r="D3" s="171"/>
      <c r="E3" s="175"/>
      <c r="F3" s="174"/>
      <c r="G3" s="174"/>
      <c r="H3" s="174"/>
      <c r="I3" s="174"/>
      <c r="J3" s="174"/>
      <c r="K3" s="174"/>
    </row>
    <row r="4" spans="1:11" s="5" customFormat="1" ht="14.25" hidden="1" customHeight="1">
      <c r="A4" s="173" t="s">
        <v>15</v>
      </c>
      <c r="B4" s="172">
        <v>136700</v>
      </c>
      <c r="C4" s="175"/>
      <c r="D4" s="171"/>
      <c r="E4" s="175"/>
      <c r="F4" s="174"/>
      <c r="G4" s="174"/>
      <c r="H4" s="174"/>
      <c r="I4" s="174"/>
      <c r="J4" s="174"/>
      <c r="K4" s="174"/>
    </row>
    <row r="5" spans="1:11" s="5" customFormat="1" ht="14.25" hidden="1" customHeight="1">
      <c r="A5" s="173" t="s">
        <v>11</v>
      </c>
      <c r="B5" s="172">
        <v>141300</v>
      </c>
      <c r="C5" s="175"/>
      <c r="D5" s="171"/>
      <c r="E5" s="175"/>
      <c r="F5" s="174"/>
      <c r="G5" s="174"/>
      <c r="H5" s="174"/>
      <c r="I5" s="174"/>
      <c r="J5" s="174"/>
      <c r="K5" s="174"/>
    </row>
    <row r="6" spans="1:11" s="5" customFormat="1" ht="14.25" hidden="1" customHeight="1">
      <c r="A6" s="173" t="s">
        <v>12</v>
      </c>
      <c r="B6" s="172">
        <v>157000</v>
      </c>
      <c r="C6" s="175"/>
      <c r="D6" s="171"/>
      <c r="E6" s="175"/>
      <c r="F6" s="174"/>
      <c r="G6" s="174"/>
      <c r="H6" s="174"/>
      <c r="I6" s="174"/>
      <c r="J6" s="174"/>
      <c r="K6" s="174"/>
    </row>
    <row r="7" spans="1:11" s="5" customFormat="1" ht="14.25" hidden="1" customHeight="1">
      <c r="A7" s="173" t="s">
        <v>13</v>
      </c>
      <c r="B7" s="172">
        <v>161200</v>
      </c>
      <c r="C7" s="175"/>
      <c r="D7" s="171"/>
      <c r="E7" s="175"/>
      <c r="F7" s="174"/>
      <c r="G7" s="174"/>
      <c r="H7" s="174"/>
      <c r="I7" s="174"/>
      <c r="J7" s="174"/>
      <c r="K7" s="174"/>
    </row>
    <row r="8" spans="1:11" s="5" customFormat="1" ht="14.25" hidden="1" customHeight="1">
      <c r="A8" s="173" t="s">
        <v>14</v>
      </c>
      <c r="B8" s="172">
        <v>166700</v>
      </c>
      <c r="C8" s="175"/>
      <c r="D8" s="171"/>
      <c r="E8" s="175"/>
      <c r="F8" s="174"/>
      <c r="G8" s="174"/>
      <c r="H8" s="174"/>
      <c r="I8" s="174"/>
      <c r="J8" s="174"/>
      <c r="K8" s="174"/>
    </row>
    <row r="9" spans="1:11" s="5" customFormat="1" ht="14.25" hidden="1" customHeight="1">
      <c r="A9" s="173" t="s">
        <v>17</v>
      </c>
      <c r="B9" s="172">
        <v>171900</v>
      </c>
      <c r="C9" s="175"/>
      <c r="D9" s="171"/>
      <c r="E9" s="175"/>
      <c r="F9" s="174"/>
      <c r="G9" s="174"/>
      <c r="H9" s="174"/>
      <c r="I9" s="174"/>
      <c r="J9" s="174"/>
      <c r="K9" s="174"/>
    </row>
    <row r="10" spans="1:11" s="5" customFormat="1" ht="14.25" hidden="1" customHeight="1">
      <c r="A10" s="173" t="s">
        <v>16</v>
      </c>
      <c r="B10" s="172">
        <v>175700</v>
      </c>
      <c r="C10" s="175"/>
      <c r="D10" s="171"/>
      <c r="E10" s="175"/>
      <c r="F10" s="174"/>
      <c r="G10" s="174"/>
      <c r="H10" s="174"/>
      <c r="I10" s="174"/>
      <c r="J10" s="174"/>
      <c r="K10" s="174"/>
    </row>
    <row r="11" spans="1:11" s="5" customFormat="1" ht="14.25" hidden="1" customHeight="1">
      <c r="A11" s="173" t="s">
        <v>18</v>
      </c>
      <c r="B11" s="172">
        <v>180100</v>
      </c>
      <c r="C11" s="175"/>
      <c r="D11" s="171"/>
      <c r="E11" s="175"/>
      <c r="F11" s="174"/>
      <c r="G11" s="174"/>
      <c r="H11" s="174"/>
      <c r="I11" s="174"/>
      <c r="J11" s="174"/>
      <c r="K11" s="174"/>
    </row>
    <row r="12" spans="1:11" s="5" customFormat="1" ht="14.25" hidden="1" customHeight="1">
      <c r="A12" s="173" t="s">
        <v>19</v>
      </c>
      <c r="B12" s="172">
        <v>183500</v>
      </c>
      <c r="C12" s="175"/>
      <c r="D12" s="171"/>
      <c r="E12" s="175"/>
      <c r="F12" s="174"/>
      <c r="G12" s="174"/>
      <c r="H12" s="174"/>
      <c r="I12" s="174"/>
      <c r="J12" s="174"/>
      <c r="K12" s="174"/>
    </row>
    <row r="13" spans="1:11" s="5" customFormat="1" ht="14.25" hidden="1" customHeight="1">
      <c r="A13" s="173" t="s">
        <v>20</v>
      </c>
      <c r="B13" s="172">
        <v>186600</v>
      </c>
      <c r="C13" s="175"/>
      <c r="D13" s="171"/>
      <c r="E13" s="175"/>
      <c r="F13" s="174"/>
      <c r="G13" s="174"/>
      <c r="H13" s="174"/>
      <c r="I13" s="174"/>
      <c r="J13" s="174"/>
      <c r="K13" s="174"/>
    </row>
    <row r="14" spans="1:11" s="5" customFormat="1" ht="14.25" hidden="1" customHeight="1">
      <c r="A14" s="173" t="s">
        <v>21</v>
      </c>
      <c r="B14" s="172">
        <v>191300</v>
      </c>
      <c r="C14" s="175"/>
      <c r="D14" s="171"/>
      <c r="E14" s="175"/>
      <c r="F14" s="174"/>
      <c r="G14" s="174"/>
      <c r="H14" s="174"/>
      <c r="I14" s="174"/>
      <c r="J14" s="174"/>
      <c r="K14" s="174"/>
    </row>
    <row r="15" spans="1:11" s="5" customFormat="1" ht="14.25" hidden="1" customHeight="1">
      <c r="A15" s="173" t="s">
        <v>22</v>
      </c>
      <c r="B15" s="172">
        <v>196700</v>
      </c>
      <c r="C15" s="175"/>
      <c r="D15" s="171"/>
      <c r="E15" s="175"/>
      <c r="F15" s="174"/>
      <c r="G15" s="174"/>
      <c r="H15" s="174"/>
      <c r="I15" s="174"/>
      <c r="J15" s="174"/>
      <c r="K15" s="174"/>
    </row>
    <row r="16" spans="1:11" s="5" customFormat="1" ht="14.25" hidden="1" customHeight="1">
      <c r="A16" s="173" t="s">
        <v>23</v>
      </c>
      <c r="B16" s="172">
        <v>199700</v>
      </c>
      <c r="C16" s="175"/>
      <c r="D16" s="171"/>
      <c r="E16" s="175"/>
      <c r="F16" s="174"/>
      <c r="G16" s="174"/>
      <c r="H16" s="174"/>
      <c r="I16" s="174"/>
      <c r="J16" s="174"/>
      <c r="K16" s="174"/>
    </row>
    <row r="17" spans="1:17" s="5" customFormat="1" ht="14.25" hidden="1" customHeight="1">
      <c r="A17" s="173" t="s">
        <v>105</v>
      </c>
      <c r="B17" s="172">
        <f>B15</f>
        <v>196700</v>
      </c>
      <c r="C17" s="175"/>
      <c r="D17" s="171"/>
      <c r="E17" s="175"/>
      <c r="F17" s="174"/>
      <c r="G17" s="174"/>
      <c r="H17" s="174"/>
      <c r="I17" s="174"/>
      <c r="J17" s="174"/>
      <c r="K17" s="174"/>
    </row>
    <row r="18" spans="1:17" s="5" customFormat="1" ht="14.25" hidden="1" customHeight="1">
      <c r="A18" s="173" t="s">
        <v>58</v>
      </c>
      <c r="B18" s="172">
        <v>185100</v>
      </c>
      <c r="C18" s="175"/>
      <c r="D18" s="171"/>
      <c r="E18" s="175"/>
      <c r="F18" s="174"/>
      <c r="G18" s="174"/>
      <c r="H18" s="174"/>
      <c r="I18" s="174"/>
      <c r="J18" s="174"/>
      <c r="K18" s="174"/>
    </row>
    <row r="19" spans="1:17" ht="14.5" hidden="1">
      <c r="A19" s="187" t="s">
        <v>104</v>
      </c>
      <c r="B19" s="188">
        <v>187000</v>
      </c>
      <c r="C19" s="205">
        <f>$B$19/12</f>
        <v>15583.333333333334</v>
      </c>
      <c r="D19" s="205">
        <f>$B$19/12*10</f>
        <v>155833.33333333334</v>
      </c>
      <c r="E19" s="205">
        <f>$B$19/12*9</f>
        <v>140250</v>
      </c>
      <c r="L19" s="49"/>
      <c r="M19" s="49"/>
    </row>
    <row r="20" spans="1:17" ht="14.5" hidden="1">
      <c r="A20" s="173" t="s">
        <v>64</v>
      </c>
      <c r="B20" s="172">
        <v>189600</v>
      </c>
      <c r="C20" s="206">
        <f>$B$20/12</f>
        <v>15800</v>
      </c>
      <c r="D20" s="205">
        <f>$B$20/12*10</f>
        <v>158000</v>
      </c>
      <c r="E20" s="205">
        <f>$B$20/12*9</f>
        <v>142200</v>
      </c>
      <c r="I20" s="49"/>
      <c r="J20" s="49"/>
      <c r="K20" s="49"/>
      <c r="L20" s="50"/>
      <c r="M20" s="50"/>
      <c r="N20" s="48"/>
    </row>
    <row r="21" spans="1:17" ht="14.5" hidden="1">
      <c r="A21" s="173" t="s">
        <v>110</v>
      </c>
      <c r="B21" s="172">
        <v>192300</v>
      </c>
      <c r="C21" s="206">
        <f>$B$21/12</f>
        <v>16025</v>
      </c>
      <c r="D21" s="205">
        <f>$B$21/12*10</f>
        <v>160250</v>
      </c>
      <c r="E21" s="205">
        <f>$B$21/12*9</f>
        <v>144225</v>
      </c>
      <c r="I21" s="49"/>
      <c r="J21" s="49"/>
      <c r="K21" s="49"/>
      <c r="L21" s="50"/>
      <c r="M21" s="50"/>
      <c r="N21" s="48"/>
    </row>
    <row r="22" spans="1:17" ht="14.5" hidden="1">
      <c r="A22" s="173" t="s">
        <v>116</v>
      </c>
      <c r="B22" s="172">
        <v>192300</v>
      </c>
      <c r="C22" s="206">
        <f>$B$22/12</f>
        <v>16025</v>
      </c>
      <c r="D22" s="205">
        <f>$B$22/12*10</f>
        <v>160250</v>
      </c>
      <c r="E22" s="205">
        <f>$B$22/12*9</f>
        <v>144225</v>
      </c>
      <c r="I22" s="49"/>
      <c r="J22" s="49"/>
      <c r="K22" s="49"/>
      <c r="L22" s="50"/>
      <c r="M22" s="50"/>
      <c r="N22" s="48"/>
    </row>
    <row r="23" spans="1:17" ht="14.5">
      <c r="A23" s="173" t="s">
        <v>117</v>
      </c>
      <c r="B23" s="172">
        <v>199300</v>
      </c>
      <c r="C23" s="206">
        <f>$B$23/12</f>
        <v>16608.333333333332</v>
      </c>
      <c r="D23" s="205">
        <f>$B$23/12*10</f>
        <v>166083.33333333331</v>
      </c>
      <c r="E23" s="205">
        <f>$B$23/12*9</f>
        <v>149475</v>
      </c>
      <c r="I23" s="49"/>
      <c r="J23" s="49"/>
      <c r="K23" s="49"/>
      <c r="L23" s="50"/>
      <c r="M23" s="50"/>
      <c r="N23" s="48"/>
    </row>
    <row r="24" spans="1:17" ht="15" thickBot="1">
      <c r="A24" s="173" t="s">
        <v>118</v>
      </c>
      <c r="B24" s="172">
        <v>203700</v>
      </c>
      <c r="C24" s="206">
        <f>$B$24/12</f>
        <v>16975</v>
      </c>
      <c r="D24" s="205">
        <f>$B$24/12*10</f>
        <v>169750</v>
      </c>
      <c r="E24" s="205">
        <f>$B$24/12*9</f>
        <v>152775</v>
      </c>
      <c r="I24" s="49"/>
      <c r="J24" s="49"/>
      <c r="K24" s="49"/>
      <c r="L24" s="50"/>
      <c r="M24" s="50"/>
      <c r="N24" s="48"/>
    </row>
    <row r="25" spans="1:17" ht="15" thickBot="1">
      <c r="A25" s="189" t="s">
        <v>121</v>
      </c>
      <c r="B25" s="190">
        <v>212100</v>
      </c>
      <c r="C25" s="191">
        <f>$B$25/12</f>
        <v>17675</v>
      </c>
      <c r="D25" s="192">
        <f>$B$25/12*10</f>
        <v>176750</v>
      </c>
      <c r="E25" s="193">
        <f>$B$25/12*9</f>
        <v>159075</v>
      </c>
      <c r="G25" s="49" t="s">
        <v>103</v>
      </c>
      <c r="H25" s="49"/>
      <c r="I25" s="50"/>
      <c r="J25" s="50"/>
      <c r="K25" s="50"/>
      <c r="L25" s="50"/>
      <c r="M25" s="50"/>
      <c r="N25" s="48"/>
    </row>
    <row r="26" spans="1:17" ht="15" thickBot="1">
      <c r="A26" s="2"/>
      <c r="B26" s="161"/>
      <c r="D26" s="161"/>
      <c r="G26" s="50" t="s">
        <v>102</v>
      </c>
      <c r="H26" s="50"/>
      <c r="I26" s="50"/>
      <c r="J26" s="50"/>
      <c r="K26" s="50"/>
      <c r="L26" s="49"/>
      <c r="M26" s="49"/>
      <c r="O26" s="48"/>
      <c r="P26" s="48"/>
      <c r="Q26" s="48"/>
    </row>
    <row r="27" spans="1:17" ht="14.5">
      <c r="A27" s="170" t="s">
        <v>101</v>
      </c>
      <c r="B27" s="169"/>
      <c r="C27" s="168"/>
      <c r="D27" s="161"/>
      <c r="G27" s="50" t="s">
        <v>100</v>
      </c>
      <c r="H27" s="50"/>
      <c r="I27" s="49"/>
      <c r="J27" s="49"/>
      <c r="K27" s="49"/>
      <c r="L27" s="49"/>
      <c r="M27" s="49"/>
    </row>
    <row r="28" spans="1:17" ht="14.5">
      <c r="A28" s="207"/>
      <c r="B28" s="208"/>
      <c r="C28" s="167"/>
      <c r="D28" s="161"/>
      <c r="G28" s="49" t="s">
        <v>99</v>
      </c>
      <c r="H28" s="49"/>
      <c r="I28" s="49"/>
      <c r="J28" s="49"/>
      <c r="K28" s="49"/>
      <c r="L28" s="49"/>
      <c r="M28" s="166"/>
    </row>
    <row r="29" spans="1:17" ht="14.5">
      <c r="A29" s="218" t="s">
        <v>98</v>
      </c>
      <c r="B29" s="219"/>
      <c r="D29" s="161"/>
      <c r="G29" s="49" t="s">
        <v>97</v>
      </c>
      <c r="H29" s="49"/>
      <c r="I29" s="49"/>
      <c r="J29" s="49"/>
      <c r="K29" s="49"/>
      <c r="L29" s="50"/>
      <c r="M29" s="50"/>
    </row>
    <row r="30" spans="1:17" ht="14.5">
      <c r="A30" s="216"/>
      <c r="B30" s="217"/>
      <c r="D30" s="161"/>
      <c r="G30" s="49" t="s">
        <v>96</v>
      </c>
      <c r="H30" s="49"/>
      <c r="I30" s="49"/>
      <c r="J30" s="49"/>
      <c r="K30" s="50"/>
      <c r="L30" s="49"/>
      <c r="M30" s="49"/>
    </row>
    <row r="31" spans="1:17" ht="15" customHeight="1">
      <c r="A31" s="165" t="s">
        <v>95</v>
      </c>
      <c r="B31" s="164">
        <v>0.04</v>
      </c>
      <c r="D31" s="161"/>
      <c r="G31" s="49" t="s">
        <v>94</v>
      </c>
      <c r="H31" s="49"/>
      <c r="I31" s="49"/>
      <c r="J31" s="49"/>
      <c r="K31" s="49"/>
      <c r="L31" s="49"/>
      <c r="M31" s="49"/>
    </row>
    <row r="32" spans="1:17" ht="15" thickBot="1">
      <c r="A32" s="163"/>
      <c r="B32" s="162"/>
      <c r="D32" s="161"/>
      <c r="G32" s="49" t="s">
        <v>93</v>
      </c>
      <c r="H32" s="49"/>
      <c r="I32" s="49"/>
      <c r="J32" s="49"/>
      <c r="K32" s="49"/>
      <c r="L32" s="49"/>
      <c r="M32" s="49"/>
    </row>
    <row r="33" spans="1:15" ht="12.75" customHeight="1">
      <c r="A33" s="225" t="s">
        <v>92</v>
      </c>
      <c r="B33" s="209" t="s">
        <v>91</v>
      </c>
      <c r="C33" s="220" t="s">
        <v>90</v>
      </c>
      <c r="D33" s="221"/>
      <c r="G33" s="49" t="s">
        <v>89</v>
      </c>
      <c r="H33" s="49"/>
      <c r="I33" s="49"/>
      <c r="J33" s="49"/>
      <c r="K33" s="49"/>
      <c r="L33" s="49"/>
      <c r="M33" s="49"/>
    </row>
    <row r="34" spans="1:15" ht="15" customHeight="1">
      <c r="A34" s="226"/>
      <c r="B34" s="210"/>
      <c r="C34" s="160" t="s">
        <v>88</v>
      </c>
      <c r="D34" s="159" t="s">
        <v>87</v>
      </c>
      <c r="G34" s="49" t="s">
        <v>86</v>
      </c>
      <c r="H34" s="49"/>
      <c r="I34" s="49"/>
      <c r="J34" s="49"/>
      <c r="K34" s="49"/>
      <c r="L34" s="49"/>
      <c r="M34" s="49"/>
    </row>
    <row r="35" spans="1:15" ht="14.5">
      <c r="A35" s="156" t="s">
        <v>81</v>
      </c>
      <c r="B35" s="158">
        <f>A30</f>
        <v>0</v>
      </c>
      <c r="C35" s="154">
        <f>B35/10*12</f>
        <v>0</v>
      </c>
      <c r="D35" s="157">
        <f t="shared" ref="D35:D40" si="0">B35/9*12</f>
        <v>0</v>
      </c>
      <c r="E35" s="121"/>
      <c r="G35" s="49" t="s">
        <v>85</v>
      </c>
      <c r="H35" s="49"/>
      <c r="I35" s="49"/>
      <c r="J35" s="49"/>
      <c r="K35" s="49"/>
      <c r="L35" s="49"/>
      <c r="M35" s="49"/>
    </row>
    <row r="36" spans="1:15" ht="14.5">
      <c r="A36" s="156" t="s">
        <v>111</v>
      </c>
      <c r="B36" s="155">
        <f t="shared" ref="B36:C40" si="1">B35*(1+$B$31)</f>
        <v>0</v>
      </c>
      <c r="C36" s="154">
        <f t="shared" si="1"/>
        <v>0</v>
      </c>
      <c r="D36" s="153">
        <f t="shared" si="0"/>
        <v>0</v>
      </c>
      <c r="E36" s="121"/>
      <c r="G36" s="49" t="s">
        <v>84</v>
      </c>
      <c r="H36" s="49"/>
      <c r="I36" s="49"/>
      <c r="J36" s="49"/>
      <c r="K36" s="49"/>
      <c r="L36" s="49"/>
      <c r="M36" s="49"/>
    </row>
    <row r="37" spans="1:15" ht="14.5">
      <c r="A37" s="156" t="s">
        <v>112</v>
      </c>
      <c r="B37" s="155">
        <f t="shared" si="1"/>
        <v>0</v>
      </c>
      <c r="C37" s="154">
        <f t="shared" si="1"/>
        <v>0</v>
      </c>
      <c r="D37" s="153">
        <f t="shared" si="0"/>
        <v>0</v>
      </c>
      <c r="E37" s="121"/>
      <c r="G37" s="49" t="s">
        <v>83</v>
      </c>
      <c r="H37" s="49"/>
      <c r="I37" s="49"/>
      <c r="J37" s="49"/>
      <c r="K37" s="49"/>
    </row>
    <row r="38" spans="1:15" ht="14.5">
      <c r="A38" s="156" t="s">
        <v>113</v>
      </c>
      <c r="B38" s="155">
        <f t="shared" si="1"/>
        <v>0</v>
      </c>
      <c r="C38" s="154">
        <f t="shared" si="1"/>
        <v>0</v>
      </c>
      <c r="D38" s="153">
        <f t="shared" si="0"/>
        <v>0</v>
      </c>
      <c r="G38" s="49" t="s">
        <v>82</v>
      </c>
      <c r="H38" s="49"/>
    </row>
    <row r="39" spans="1:15" ht="14.5">
      <c r="A39" s="156" t="s">
        <v>119</v>
      </c>
      <c r="B39" s="155">
        <f t="shared" si="1"/>
        <v>0</v>
      </c>
      <c r="C39" s="154">
        <f t="shared" si="1"/>
        <v>0</v>
      </c>
      <c r="D39" s="153">
        <f t="shared" si="0"/>
        <v>0</v>
      </c>
      <c r="G39" s="49"/>
      <c r="H39" s="49"/>
      <c r="I39" s="49"/>
      <c r="J39" s="49"/>
      <c r="K39" s="49"/>
      <c r="L39" s="49"/>
      <c r="M39" s="49"/>
    </row>
    <row r="40" spans="1:15" ht="15" thickBot="1">
      <c r="A40" s="156" t="s">
        <v>122</v>
      </c>
      <c r="B40" s="152">
        <f t="shared" si="1"/>
        <v>0</v>
      </c>
      <c r="C40" s="151">
        <f t="shared" si="1"/>
        <v>0</v>
      </c>
      <c r="D40" s="150">
        <f t="shared" si="0"/>
        <v>0</v>
      </c>
      <c r="H40" s="49"/>
      <c r="I40" s="49"/>
      <c r="J40" s="49"/>
      <c r="K40" s="49"/>
      <c r="L40" s="49"/>
      <c r="M40" s="49"/>
    </row>
    <row r="41" spans="1:15" ht="15" thickBot="1">
      <c r="G41" s="49"/>
      <c r="H41" s="49"/>
      <c r="I41" s="49"/>
      <c r="J41" s="49"/>
      <c r="K41" s="49"/>
      <c r="L41" s="49"/>
      <c r="M41" s="49"/>
    </row>
    <row r="42" spans="1:15" ht="14" thickBot="1">
      <c r="A42" s="3" t="s">
        <v>80</v>
      </c>
      <c r="B42" s="4"/>
      <c r="C42" s="4"/>
      <c r="D42" s="4"/>
      <c r="E42" s="4"/>
      <c r="F42" s="4"/>
      <c r="G42" s="4"/>
      <c r="H42" s="4"/>
      <c r="I42" s="4"/>
      <c r="J42" s="4"/>
      <c r="K42" s="104"/>
      <c r="L42" s="104"/>
    </row>
    <row r="43" spans="1:15" ht="12.5" thickBot="1">
      <c r="J43" s="149" t="s">
        <v>79</v>
      </c>
      <c r="K43" s="149"/>
      <c r="L43" s="149"/>
      <c r="M43" s="149"/>
      <c r="N43" s="149"/>
      <c r="O43" s="149"/>
    </row>
    <row r="44" spans="1:15">
      <c r="A44" s="132" t="s">
        <v>78</v>
      </c>
      <c r="B44" s="148"/>
      <c r="C44" s="130"/>
      <c r="D44" s="130"/>
      <c r="E44" s="147"/>
      <c r="F44" s="128"/>
      <c r="G44" s="130"/>
      <c r="H44" s="146"/>
      <c r="I44" s="6"/>
      <c r="J44" s="126"/>
      <c r="K44" s="126"/>
      <c r="L44" s="126"/>
      <c r="M44" s="126"/>
      <c r="N44" s="126"/>
      <c r="O44" s="125"/>
    </row>
    <row r="45" spans="1:15" ht="15.75" customHeight="1">
      <c r="A45" s="124"/>
      <c r="B45" s="108" t="s">
        <v>5</v>
      </c>
      <c r="C45" s="107">
        <f>$C$25</f>
        <v>17675</v>
      </c>
      <c r="D45" s="215" t="s">
        <v>9</v>
      </c>
      <c r="E45" s="215" t="s">
        <v>7</v>
      </c>
      <c r="F45" s="212" t="s">
        <v>69</v>
      </c>
      <c r="G45" s="215" t="s">
        <v>71</v>
      </c>
      <c r="H45" s="222" t="s">
        <v>65</v>
      </c>
      <c r="I45" s="6"/>
      <c r="J45" s="215" t="s">
        <v>4</v>
      </c>
      <c r="K45" s="215" t="s">
        <v>9</v>
      </c>
      <c r="L45" s="215" t="s">
        <v>7</v>
      </c>
      <c r="M45" s="212" t="s">
        <v>69</v>
      </c>
      <c r="N45" s="215" t="s">
        <v>71</v>
      </c>
      <c r="O45" s="222" t="s">
        <v>65</v>
      </c>
    </row>
    <row r="46" spans="1:15" s="9" customFormat="1" ht="47.25" customHeight="1">
      <c r="A46" s="102" t="s">
        <v>68</v>
      </c>
      <c r="B46" s="98" t="s">
        <v>67</v>
      </c>
      <c r="C46" s="98" t="s">
        <v>74</v>
      </c>
      <c r="D46" s="215"/>
      <c r="E46" s="215"/>
      <c r="F46" s="212"/>
      <c r="G46" s="215"/>
      <c r="H46" s="223"/>
      <c r="I46" s="100"/>
      <c r="J46" s="215"/>
      <c r="K46" s="215"/>
      <c r="L46" s="215"/>
      <c r="M46" s="212"/>
      <c r="N46" s="215"/>
      <c r="O46" s="223"/>
    </row>
    <row r="47" spans="1:15" s="5" customFormat="1">
      <c r="A47" s="96" t="str">
        <f>$A$35</f>
        <v>FY23</v>
      </c>
      <c r="B47" s="92">
        <v>0</v>
      </c>
      <c r="C47" s="145">
        <f t="shared" ref="C47:C52" si="2">B35/12</f>
        <v>0</v>
      </c>
      <c r="D47" s="90">
        <f t="shared" ref="D47:D52" si="3">B47*C47</f>
        <v>0</v>
      </c>
      <c r="E47" s="94">
        <f t="shared" ref="E47:E52" si="4">B47*$C$45</f>
        <v>0</v>
      </c>
      <c r="F47" s="91" t="e">
        <f t="shared" ref="F47:F52" si="5">E47/C47</f>
        <v>#DIV/0!</v>
      </c>
      <c r="G47" s="90">
        <f t="shared" ref="G47:G52" si="6">D47-E47</f>
        <v>0</v>
      </c>
      <c r="H47" s="89" t="e">
        <f t="shared" ref="H47:H52" si="7">G47/C47</f>
        <v>#DIV/0!</v>
      </c>
      <c r="I47" s="93"/>
      <c r="J47" s="92">
        <v>0</v>
      </c>
      <c r="K47" s="90">
        <f t="shared" ref="K47:K52" si="8">J47*C47</f>
        <v>0</v>
      </c>
      <c r="L47" s="90">
        <f t="shared" ref="L47:L52" si="9">J47*$C$45</f>
        <v>0</v>
      </c>
      <c r="M47" s="91" t="e">
        <f t="shared" ref="M47:M52" si="10">L47/C47</f>
        <v>#DIV/0!</v>
      </c>
      <c r="N47" s="90">
        <f t="shared" ref="N47:N52" si="11">K47-L47</f>
        <v>0</v>
      </c>
      <c r="O47" s="89" t="e">
        <f t="shared" ref="O47:O52" si="12">N47/C47</f>
        <v>#DIV/0!</v>
      </c>
    </row>
    <row r="48" spans="1:15">
      <c r="A48" s="95" t="str">
        <f>$A$36</f>
        <v>FY24</v>
      </c>
      <c r="B48" s="92">
        <v>0</v>
      </c>
      <c r="C48" s="145">
        <f t="shared" si="2"/>
        <v>0</v>
      </c>
      <c r="D48" s="90">
        <f t="shared" si="3"/>
        <v>0</v>
      </c>
      <c r="E48" s="94">
        <f t="shared" si="4"/>
        <v>0</v>
      </c>
      <c r="F48" s="91" t="e">
        <f t="shared" si="5"/>
        <v>#DIV/0!</v>
      </c>
      <c r="G48" s="90">
        <f t="shared" si="6"/>
        <v>0</v>
      </c>
      <c r="H48" s="89" t="e">
        <f t="shared" si="7"/>
        <v>#DIV/0!</v>
      </c>
      <c r="I48" s="93"/>
      <c r="J48" s="92">
        <v>0</v>
      </c>
      <c r="K48" s="90">
        <f t="shared" si="8"/>
        <v>0</v>
      </c>
      <c r="L48" s="90">
        <f t="shared" si="9"/>
        <v>0</v>
      </c>
      <c r="M48" s="91" t="e">
        <f t="shared" si="10"/>
        <v>#DIV/0!</v>
      </c>
      <c r="N48" s="90">
        <f t="shared" si="11"/>
        <v>0</v>
      </c>
      <c r="O48" s="89" t="e">
        <f t="shared" si="12"/>
        <v>#DIV/0!</v>
      </c>
    </row>
    <row r="49" spans="1:15">
      <c r="A49" s="95" t="str">
        <f>$A$37</f>
        <v>FY25</v>
      </c>
      <c r="B49" s="92">
        <v>0</v>
      </c>
      <c r="C49" s="145">
        <f t="shared" si="2"/>
        <v>0</v>
      </c>
      <c r="D49" s="90">
        <f t="shared" si="3"/>
        <v>0</v>
      </c>
      <c r="E49" s="94">
        <f t="shared" si="4"/>
        <v>0</v>
      </c>
      <c r="F49" s="91" t="e">
        <f t="shared" si="5"/>
        <v>#DIV/0!</v>
      </c>
      <c r="G49" s="90">
        <f t="shared" si="6"/>
        <v>0</v>
      </c>
      <c r="H49" s="89" t="e">
        <f t="shared" si="7"/>
        <v>#DIV/0!</v>
      </c>
      <c r="I49" s="93"/>
      <c r="J49" s="92">
        <v>0</v>
      </c>
      <c r="K49" s="90">
        <f t="shared" si="8"/>
        <v>0</v>
      </c>
      <c r="L49" s="90">
        <f t="shared" si="9"/>
        <v>0</v>
      </c>
      <c r="M49" s="91" t="e">
        <f t="shared" si="10"/>
        <v>#DIV/0!</v>
      </c>
      <c r="N49" s="90">
        <f t="shared" si="11"/>
        <v>0</v>
      </c>
      <c r="O49" s="89" t="e">
        <f t="shared" si="12"/>
        <v>#DIV/0!</v>
      </c>
    </row>
    <row r="50" spans="1:15">
      <c r="A50" s="95" t="str">
        <f>$A$38</f>
        <v>FY26</v>
      </c>
      <c r="B50" s="92">
        <v>0</v>
      </c>
      <c r="C50" s="145">
        <f t="shared" si="2"/>
        <v>0</v>
      </c>
      <c r="D50" s="90">
        <f t="shared" si="3"/>
        <v>0</v>
      </c>
      <c r="E50" s="94">
        <f t="shared" si="4"/>
        <v>0</v>
      </c>
      <c r="F50" s="91" t="e">
        <f t="shared" si="5"/>
        <v>#DIV/0!</v>
      </c>
      <c r="G50" s="90">
        <f t="shared" si="6"/>
        <v>0</v>
      </c>
      <c r="H50" s="89" t="e">
        <f t="shared" si="7"/>
        <v>#DIV/0!</v>
      </c>
      <c r="I50" s="93"/>
      <c r="J50" s="92">
        <v>0</v>
      </c>
      <c r="K50" s="90">
        <f t="shared" si="8"/>
        <v>0</v>
      </c>
      <c r="L50" s="90">
        <f t="shared" si="9"/>
        <v>0</v>
      </c>
      <c r="M50" s="91" t="e">
        <f t="shared" si="10"/>
        <v>#DIV/0!</v>
      </c>
      <c r="N50" s="90">
        <f t="shared" si="11"/>
        <v>0</v>
      </c>
      <c r="O50" s="89" t="e">
        <f t="shared" si="12"/>
        <v>#DIV/0!</v>
      </c>
    </row>
    <row r="51" spans="1:15">
      <c r="A51" s="95" t="str">
        <f>$A$39</f>
        <v>FY27</v>
      </c>
      <c r="B51" s="92">
        <v>0</v>
      </c>
      <c r="C51" s="145">
        <f t="shared" si="2"/>
        <v>0</v>
      </c>
      <c r="D51" s="90">
        <f t="shared" si="3"/>
        <v>0</v>
      </c>
      <c r="E51" s="94">
        <f t="shared" si="4"/>
        <v>0</v>
      </c>
      <c r="F51" s="91" t="e">
        <f t="shared" si="5"/>
        <v>#DIV/0!</v>
      </c>
      <c r="G51" s="90">
        <f t="shared" si="6"/>
        <v>0</v>
      </c>
      <c r="H51" s="89" t="e">
        <f t="shared" si="7"/>
        <v>#DIV/0!</v>
      </c>
      <c r="I51" s="93"/>
      <c r="J51" s="92">
        <v>0</v>
      </c>
      <c r="K51" s="90">
        <f t="shared" si="8"/>
        <v>0</v>
      </c>
      <c r="L51" s="90">
        <f t="shared" si="9"/>
        <v>0</v>
      </c>
      <c r="M51" s="91" t="e">
        <f t="shared" si="10"/>
        <v>#DIV/0!</v>
      </c>
      <c r="N51" s="90">
        <f t="shared" si="11"/>
        <v>0</v>
      </c>
      <c r="O51" s="89" t="e">
        <f t="shared" si="12"/>
        <v>#DIV/0!</v>
      </c>
    </row>
    <row r="52" spans="1:15">
      <c r="A52" s="95" t="str">
        <f>$A$40</f>
        <v>FY28</v>
      </c>
      <c r="B52" s="92">
        <v>0</v>
      </c>
      <c r="C52" s="145">
        <f t="shared" si="2"/>
        <v>0</v>
      </c>
      <c r="D52" s="90">
        <f t="shared" si="3"/>
        <v>0</v>
      </c>
      <c r="E52" s="94">
        <f t="shared" si="4"/>
        <v>0</v>
      </c>
      <c r="F52" s="91" t="e">
        <f t="shared" si="5"/>
        <v>#DIV/0!</v>
      </c>
      <c r="G52" s="90">
        <f t="shared" si="6"/>
        <v>0</v>
      </c>
      <c r="H52" s="89" t="e">
        <f t="shared" si="7"/>
        <v>#DIV/0!</v>
      </c>
      <c r="I52" s="93"/>
      <c r="J52" s="92">
        <v>0</v>
      </c>
      <c r="K52" s="90">
        <f t="shared" si="8"/>
        <v>0</v>
      </c>
      <c r="L52" s="90">
        <f t="shared" si="9"/>
        <v>0</v>
      </c>
      <c r="M52" s="91" t="e">
        <f t="shared" si="10"/>
        <v>#DIV/0!</v>
      </c>
      <c r="N52" s="90">
        <f t="shared" si="11"/>
        <v>0</v>
      </c>
      <c r="O52" s="89" t="e">
        <f t="shared" si="12"/>
        <v>#DIV/0!</v>
      </c>
    </row>
    <row r="53" spans="1:15" ht="12.5" thickBot="1">
      <c r="A53" s="88"/>
      <c r="B53" s="87"/>
      <c r="C53" s="144"/>
      <c r="D53" s="143"/>
      <c r="E53" s="142"/>
      <c r="F53" s="142"/>
      <c r="G53" s="86"/>
      <c r="H53" s="85"/>
      <c r="I53" s="104"/>
      <c r="J53" s="87"/>
      <c r="K53" s="86"/>
      <c r="L53" s="86"/>
      <c r="M53" s="86"/>
      <c r="N53" s="86"/>
      <c r="O53" s="85"/>
    </row>
    <row r="54" spans="1:15">
      <c r="B54" s="138"/>
      <c r="C54" s="141"/>
      <c r="D54" s="140"/>
      <c r="E54" s="139"/>
      <c r="F54" s="139"/>
      <c r="G54" s="104"/>
      <c r="H54" s="103"/>
      <c r="I54" s="104"/>
      <c r="J54" s="138"/>
    </row>
    <row r="55" spans="1:15" ht="12.5" thickBot="1">
      <c r="B55" s="138"/>
      <c r="C55" s="141"/>
      <c r="D55" s="140"/>
      <c r="E55" s="139"/>
      <c r="F55" s="139"/>
      <c r="G55" s="104"/>
      <c r="H55" s="103"/>
      <c r="I55" s="104"/>
      <c r="J55" s="138"/>
    </row>
    <row r="56" spans="1:15" ht="13.5" customHeight="1">
      <c r="A56" s="132" t="s">
        <v>77</v>
      </c>
      <c r="B56" s="131" t="s">
        <v>75</v>
      </c>
      <c r="C56" s="137"/>
      <c r="D56" s="129"/>
      <c r="E56" s="129"/>
      <c r="F56" s="128"/>
      <c r="G56" s="213" t="s">
        <v>71</v>
      </c>
      <c r="H56" s="127"/>
      <c r="I56" s="7"/>
      <c r="J56" s="126"/>
      <c r="K56" s="126"/>
      <c r="L56" s="126"/>
      <c r="M56" s="126"/>
      <c r="N56" s="213" t="s">
        <v>71</v>
      </c>
      <c r="O56" s="125"/>
    </row>
    <row r="57" spans="1:15" ht="15" customHeight="1">
      <c r="A57" s="124"/>
      <c r="B57" s="108" t="s">
        <v>6</v>
      </c>
      <c r="C57" s="107">
        <f>$C$25</f>
        <v>17675</v>
      </c>
      <c r="D57" s="123"/>
      <c r="E57" s="123"/>
      <c r="F57" s="211" t="s">
        <v>69</v>
      </c>
      <c r="G57" s="214"/>
      <c r="H57" s="122"/>
      <c r="I57" s="7"/>
      <c r="J57" s="104"/>
      <c r="K57" s="104"/>
      <c r="L57" s="104"/>
      <c r="M57" s="215" t="s">
        <v>8</v>
      </c>
      <c r="N57" s="214"/>
      <c r="O57" s="103"/>
    </row>
    <row r="58" spans="1:15" ht="40.5" customHeight="1">
      <c r="A58" s="102" t="s">
        <v>68</v>
      </c>
      <c r="B58" s="98" t="s">
        <v>67</v>
      </c>
      <c r="C58" s="98" t="s">
        <v>74</v>
      </c>
      <c r="D58" s="99" t="s">
        <v>9</v>
      </c>
      <c r="E58" s="98" t="s">
        <v>7</v>
      </c>
      <c r="F58" s="212"/>
      <c r="G58" s="215"/>
      <c r="H58" s="97" t="s">
        <v>65</v>
      </c>
      <c r="I58" s="100"/>
      <c r="J58" s="98" t="s">
        <v>4</v>
      </c>
      <c r="K58" s="99" t="s">
        <v>9</v>
      </c>
      <c r="L58" s="98" t="s">
        <v>7</v>
      </c>
      <c r="M58" s="215"/>
      <c r="N58" s="215"/>
      <c r="O58" s="97" t="s">
        <v>65</v>
      </c>
    </row>
    <row r="59" spans="1:15">
      <c r="A59" s="96" t="str">
        <f>$A$35</f>
        <v>FY23</v>
      </c>
      <c r="B59" s="92">
        <v>0</v>
      </c>
      <c r="C59" s="121">
        <f t="shared" ref="C59:C64" si="13">B35/10</f>
        <v>0</v>
      </c>
      <c r="D59" s="90">
        <f t="shared" ref="D59:D64" si="14">B59*C59</f>
        <v>0</v>
      </c>
      <c r="E59" s="94">
        <f t="shared" ref="E59:E64" si="15">B59*$C$57</f>
        <v>0</v>
      </c>
      <c r="F59" s="91" t="e">
        <f t="shared" ref="F59:F64" si="16">E59/C59</f>
        <v>#DIV/0!</v>
      </c>
      <c r="G59" s="90">
        <f t="shared" ref="G59:G64" si="17">D59-E59</f>
        <v>0</v>
      </c>
      <c r="H59" s="89" t="e">
        <f t="shared" ref="H59:H64" si="18">G59/C59</f>
        <v>#DIV/0!</v>
      </c>
      <c r="I59" s="93"/>
      <c r="J59" s="92">
        <v>0</v>
      </c>
      <c r="K59" s="90">
        <f t="shared" ref="K59:K64" si="19">J59*C59</f>
        <v>0</v>
      </c>
      <c r="L59" s="90">
        <f t="shared" ref="L59:L64" si="20">J59*$C$57</f>
        <v>0</v>
      </c>
      <c r="M59" s="91" t="e">
        <f t="shared" ref="M59:M64" si="21">L59/C59</f>
        <v>#DIV/0!</v>
      </c>
      <c r="N59" s="90">
        <f t="shared" ref="N59:N64" si="22">K59-L59</f>
        <v>0</v>
      </c>
      <c r="O59" s="89" t="e">
        <f t="shared" ref="O59:O64" si="23">N59/C59</f>
        <v>#DIV/0!</v>
      </c>
    </row>
    <row r="60" spans="1:15">
      <c r="A60" s="95" t="str">
        <f>$A$36</f>
        <v>FY24</v>
      </c>
      <c r="B60" s="92">
        <v>0</v>
      </c>
      <c r="C60" s="121">
        <f t="shared" si="13"/>
        <v>0</v>
      </c>
      <c r="D60" s="90">
        <f t="shared" si="14"/>
        <v>0</v>
      </c>
      <c r="E60" s="94">
        <f t="shared" si="15"/>
        <v>0</v>
      </c>
      <c r="F60" s="91" t="e">
        <f t="shared" si="16"/>
        <v>#DIV/0!</v>
      </c>
      <c r="G60" s="90">
        <f t="shared" si="17"/>
        <v>0</v>
      </c>
      <c r="H60" s="89" t="e">
        <f t="shared" si="18"/>
        <v>#DIV/0!</v>
      </c>
      <c r="I60" s="93"/>
      <c r="J60" s="92">
        <v>0</v>
      </c>
      <c r="K60" s="90">
        <f t="shared" si="19"/>
        <v>0</v>
      </c>
      <c r="L60" s="90">
        <f t="shared" si="20"/>
        <v>0</v>
      </c>
      <c r="M60" s="91" t="e">
        <f t="shared" si="21"/>
        <v>#DIV/0!</v>
      </c>
      <c r="N60" s="90">
        <f t="shared" si="22"/>
        <v>0</v>
      </c>
      <c r="O60" s="89" t="e">
        <f t="shared" si="23"/>
        <v>#DIV/0!</v>
      </c>
    </row>
    <row r="61" spans="1:15">
      <c r="A61" s="95" t="str">
        <f>$A$37</f>
        <v>FY25</v>
      </c>
      <c r="B61" s="92">
        <v>0</v>
      </c>
      <c r="C61" s="121">
        <f t="shared" si="13"/>
        <v>0</v>
      </c>
      <c r="D61" s="90">
        <f t="shared" si="14"/>
        <v>0</v>
      </c>
      <c r="E61" s="94">
        <f t="shared" si="15"/>
        <v>0</v>
      </c>
      <c r="F61" s="91" t="e">
        <f t="shared" si="16"/>
        <v>#DIV/0!</v>
      </c>
      <c r="G61" s="90">
        <f t="shared" si="17"/>
        <v>0</v>
      </c>
      <c r="H61" s="89" t="e">
        <f t="shared" si="18"/>
        <v>#DIV/0!</v>
      </c>
      <c r="I61" s="93"/>
      <c r="J61" s="92">
        <v>0</v>
      </c>
      <c r="K61" s="90">
        <f t="shared" si="19"/>
        <v>0</v>
      </c>
      <c r="L61" s="90">
        <f t="shared" si="20"/>
        <v>0</v>
      </c>
      <c r="M61" s="91" t="e">
        <f t="shared" si="21"/>
        <v>#DIV/0!</v>
      </c>
      <c r="N61" s="90">
        <f t="shared" si="22"/>
        <v>0</v>
      </c>
      <c r="O61" s="89" t="e">
        <f t="shared" si="23"/>
        <v>#DIV/0!</v>
      </c>
    </row>
    <row r="62" spans="1:15">
      <c r="A62" s="95" t="str">
        <f>$A$38</f>
        <v>FY26</v>
      </c>
      <c r="B62" s="92">
        <v>0</v>
      </c>
      <c r="C62" s="121">
        <f t="shared" si="13"/>
        <v>0</v>
      </c>
      <c r="D62" s="90">
        <f t="shared" si="14"/>
        <v>0</v>
      </c>
      <c r="E62" s="94">
        <f t="shared" si="15"/>
        <v>0</v>
      </c>
      <c r="F62" s="91" t="e">
        <f t="shared" si="16"/>
        <v>#DIV/0!</v>
      </c>
      <c r="G62" s="90">
        <f t="shared" si="17"/>
        <v>0</v>
      </c>
      <c r="H62" s="89" t="e">
        <f t="shared" si="18"/>
        <v>#DIV/0!</v>
      </c>
      <c r="I62" s="93"/>
      <c r="J62" s="92">
        <v>0</v>
      </c>
      <c r="K62" s="90">
        <f t="shared" si="19"/>
        <v>0</v>
      </c>
      <c r="L62" s="90">
        <f t="shared" si="20"/>
        <v>0</v>
      </c>
      <c r="M62" s="91" t="e">
        <f t="shared" si="21"/>
        <v>#DIV/0!</v>
      </c>
      <c r="N62" s="90">
        <f t="shared" si="22"/>
        <v>0</v>
      </c>
      <c r="O62" s="89" t="e">
        <f t="shared" si="23"/>
        <v>#DIV/0!</v>
      </c>
    </row>
    <row r="63" spans="1:15">
      <c r="A63" s="95" t="str">
        <f>$A$39</f>
        <v>FY27</v>
      </c>
      <c r="B63" s="92">
        <v>0</v>
      </c>
      <c r="C63" s="121">
        <f t="shared" si="13"/>
        <v>0</v>
      </c>
      <c r="D63" s="90">
        <f t="shared" si="14"/>
        <v>0</v>
      </c>
      <c r="E63" s="94">
        <f t="shared" si="15"/>
        <v>0</v>
      </c>
      <c r="F63" s="91" t="e">
        <f t="shared" si="16"/>
        <v>#DIV/0!</v>
      </c>
      <c r="G63" s="90">
        <f t="shared" si="17"/>
        <v>0</v>
      </c>
      <c r="H63" s="89" t="e">
        <f t="shared" si="18"/>
        <v>#DIV/0!</v>
      </c>
      <c r="I63" s="93"/>
      <c r="J63" s="92">
        <v>0</v>
      </c>
      <c r="K63" s="90">
        <f t="shared" si="19"/>
        <v>0</v>
      </c>
      <c r="L63" s="90">
        <f t="shared" si="20"/>
        <v>0</v>
      </c>
      <c r="M63" s="91" t="e">
        <f t="shared" si="21"/>
        <v>#DIV/0!</v>
      </c>
      <c r="N63" s="90">
        <f t="shared" si="22"/>
        <v>0</v>
      </c>
      <c r="O63" s="89" t="e">
        <f t="shared" si="23"/>
        <v>#DIV/0!</v>
      </c>
    </row>
    <row r="64" spans="1:15">
      <c r="A64" s="95" t="str">
        <f>$A$40</f>
        <v>FY28</v>
      </c>
      <c r="B64" s="92">
        <v>0</v>
      </c>
      <c r="C64" s="121">
        <f t="shared" si="13"/>
        <v>0</v>
      </c>
      <c r="D64" s="90">
        <f t="shared" si="14"/>
        <v>0</v>
      </c>
      <c r="E64" s="94">
        <f t="shared" si="15"/>
        <v>0</v>
      </c>
      <c r="F64" s="91" t="e">
        <f t="shared" si="16"/>
        <v>#DIV/0!</v>
      </c>
      <c r="G64" s="90">
        <f t="shared" si="17"/>
        <v>0</v>
      </c>
      <c r="H64" s="89" t="e">
        <f t="shared" si="18"/>
        <v>#DIV/0!</v>
      </c>
      <c r="I64" s="93"/>
      <c r="J64" s="92">
        <v>0</v>
      </c>
      <c r="K64" s="90">
        <f t="shared" si="19"/>
        <v>0</v>
      </c>
      <c r="L64" s="90">
        <f t="shared" si="20"/>
        <v>0</v>
      </c>
      <c r="M64" s="91" t="e">
        <f t="shared" si="21"/>
        <v>#DIV/0!</v>
      </c>
      <c r="N64" s="90">
        <f t="shared" si="22"/>
        <v>0</v>
      </c>
      <c r="O64" s="89" t="e">
        <f t="shared" si="23"/>
        <v>#DIV/0!</v>
      </c>
    </row>
    <row r="65" spans="1:15">
      <c r="A65" s="120"/>
      <c r="B65" s="118"/>
      <c r="C65" s="118"/>
      <c r="D65" s="118"/>
      <c r="E65" s="118"/>
      <c r="F65" s="118"/>
      <c r="G65" s="118"/>
      <c r="H65" s="117"/>
      <c r="I65" s="104"/>
      <c r="J65" s="119"/>
      <c r="K65" s="118"/>
      <c r="L65" s="118"/>
      <c r="M65" s="118"/>
      <c r="N65" s="118"/>
      <c r="O65" s="117"/>
    </row>
    <row r="66" spans="1:15" ht="13.5" customHeight="1">
      <c r="A66" s="95"/>
      <c r="B66" s="116" t="s">
        <v>72</v>
      </c>
      <c r="C66" s="115"/>
      <c r="D66" s="114"/>
      <c r="E66" s="114"/>
      <c r="F66" s="113"/>
      <c r="G66" s="224" t="s">
        <v>71</v>
      </c>
      <c r="H66" s="112"/>
      <c r="I66" s="105"/>
      <c r="J66" s="111"/>
      <c r="K66" s="111"/>
      <c r="L66" s="111"/>
      <c r="M66" s="111"/>
      <c r="N66" s="224" t="s">
        <v>71</v>
      </c>
      <c r="O66" s="110"/>
    </row>
    <row r="67" spans="1:15" ht="16.5" customHeight="1">
      <c r="A67" s="95"/>
      <c r="B67" s="108" t="s">
        <v>70</v>
      </c>
      <c r="C67" s="107">
        <f>$C$25</f>
        <v>17675</v>
      </c>
      <c r="D67" s="105"/>
      <c r="E67" s="105"/>
      <c r="F67" s="212" t="s">
        <v>69</v>
      </c>
      <c r="G67" s="214"/>
      <c r="H67" s="106"/>
      <c r="I67" s="105"/>
      <c r="J67" s="104"/>
      <c r="K67" s="104"/>
      <c r="L67" s="104"/>
      <c r="M67" s="212" t="s">
        <v>69</v>
      </c>
      <c r="N67" s="214"/>
      <c r="O67" s="103"/>
    </row>
    <row r="68" spans="1:15" ht="36">
      <c r="A68" s="102" t="s">
        <v>68</v>
      </c>
      <c r="B68" s="98" t="s">
        <v>67</v>
      </c>
      <c r="C68" s="101" t="s">
        <v>66</v>
      </c>
      <c r="D68" s="99" t="s">
        <v>9</v>
      </c>
      <c r="E68" s="98" t="s">
        <v>7</v>
      </c>
      <c r="F68" s="212"/>
      <c r="G68" s="215"/>
      <c r="H68" s="97" t="s">
        <v>65</v>
      </c>
      <c r="I68" s="100"/>
      <c r="J68" s="98" t="s">
        <v>4</v>
      </c>
      <c r="K68" s="99" t="s">
        <v>9</v>
      </c>
      <c r="L68" s="98" t="s">
        <v>7</v>
      </c>
      <c r="M68" s="212"/>
      <c r="N68" s="215"/>
      <c r="O68" s="97" t="s">
        <v>65</v>
      </c>
    </row>
    <row r="69" spans="1:15">
      <c r="A69" s="96" t="str">
        <f>$A$35</f>
        <v>FY23</v>
      </c>
      <c r="B69" s="92">
        <v>0</v>
      </c>
      <c r="C69" s="6">
        <f t="shared" ref="C69:C74" si="24">B35/10</f>
        <v>0</v>
      </c>
      <c r="D69" s="90">
        <f t="shared" ref="D69:D74" si="25">B69*C69</f>
        <v>0</v>
      </c>
      <c r="E69" s="94">
        <f t="shared" ref="E69:E74" si="26">B69*$C$67</f>
        <v>0</v>
      </c>
      <c r="F69" s="91" t="e">
        <f t="shared" ref="F69:F74" si="27">E69/C69</f>
        <v>#DIV/0!</v>
      </c>
      <c r="G69" s="90">
        <f t="shared" ref="G69:G74" si="28">D69-E69</f>
        <v>0</v>
      </c>
      <c r="H69" s="89" t="e">
        <f t="shared" ref="H69:H74" si="29">G69/C69</f>
        <v>#DIV/0!</v>
      </c>
      <c r="I69" s="93"/>
      <c r="J69" s="92">
        <v>0</v>
      </c>
      <c r="K69" s="90">
        <f t="shared" ref="K69:K74" si="30">J69*C69</f>
        <v>0</v>
      </c>
      <c r="L69" s="90">
        <f t="shared" ref="L69:L74" si="31">J69*$C$67</f>
        <v>0</v>
      </c>
      <c r="M69" s="91" t="e">
        <f t="shared" ref="M69:M74" si="32">L69/C69</f>
        <v>#DIV/0!</v>
      </c>
      <c r="N69" s="90">
        <f t="shared" ref="N69:N74" si="33">K69-L69</f>
        <v>0</v>
      </c>
      <c r="O69" s="89" t="e">
        <f t="shared" ref="O69:O74" si="34">N69/C69</f>
        <v>#DIV/0!</v>
      </c>
    </row>
    <row r="70" spans="1:15">
      <c r="A70" s="95" t="str">
        <f>$A$36</f>
        <v>FY24</v>
      </c>
      <c r="B70" s="92">
        <v>0</v>
      </c>
      <c r="C70" s="6">
        <f t="shared" si="24"/>
        <v>0</v>
      </c>
      <c r="D70" s="90">
        <f t="shared" si="25"/>
        <v>0</v>
      </c>
      <c r="E70" s="94">
        <f t="shared" si="26"/>
        <v>0</v>
      </c>
      <c r="F70" s="91" t="e">
        <f t="shared" si="27"/>
        <v>#DIV/0!</v>
      </c>
      <c r="G70" s="90">
        <f t="shared" si="28"/>
        <v>0</v>
      </c>
      <c r="H70" s="89" t="e">
        <f t="shared" si="29"/>
        <v>#DIV/0!</v>
      </c>
      <c r="I70" s="93"/>
      <c r="J70" s="92">
        <v>0</v>
      </c>
      <c r="K70" s="90">
        <f t="shared" si="30"/>
        <v>0</v>
      </c>
      <c r="L70" s="90">
        <f t="shared" si="31"/>
        <v>0</v>
      </c>
      <c r="M70" s="91" t="e">
        <f t="shared" si="32"/>
        <v>#DIV/0!</v>
      </c>
      <c r="N70" s="90">
        <f t="shared" si="33"/>
        <v>0</v>
      </c>
      <c r="O70" s="89" t="e">
        <f t="shared" si="34"/>
        <v>#DIV/0!</v>
      </c>
    </row>
    <row r="71" spans="1:15">
      <c r="A71" s="95" t="str">
        <f>$A$37</f>
        <v>FY25</v>
      </c>
      <c r="B71" s="92">
        <v>0</v>
      </c>
      <c r="C71" s="6">
        <f t="shared" si="24"/>
        <v>0</v>
      </c>
      <c r="D71" s="90">
        <f t="shared" si="25"/>
        <v>0</v>
      </c>
      <c r="E71" s="94">
        <f t="shared" si="26"/>
        <v>0</v>
      </c>
      <c r="F71" s="91" t="e">
        <f t="shared" si="27"/>
        <v>#DIV/0!</v>
      </c>
      <c r="G71" s="90">
        <f t="shared" si="28"/>
        <v>0</v>
      </c>
      <c r="H71" s="89" t="e">
        <f t="shared" si="29"/>
        <v>#DIV/0!</v>
      </c>
      <c r="I71" s="93"/>
      <c r="J71" s="92">
        <v>0</v>
      </c>
      <c r="K71" s="90">
        <f t="shared" si="30"/>
        <v>0</v>
      </c>
      <c r="L71" s="90">
        <f t="shared" si="31"/>
        <v>0</v>
      </c>
      <c r="M71" s="91" t="e">
        <f t="shared" si="32"/>
        <v>#DIV/0!</v>
      </c>
      <c r="N71" s="90">
        <f t="shared" si="33"/>
        <v>0</v>
      </c>
      <c r="O71" s="89" t="e">
        <f t="shared" si="34"/>
        <v>#DIV/0!</v>
      </c>
    </row>
    <row r="72" spans="1:15">
      <c r="A72" s="95" t="str">
        <f>$A$38</f>
        <v>FY26</v>
      </c>
      <c r="B72" s="92">
        <v>0</v>
      </c>
      <c r="C72" s="6">
        <f t="shared" si="24"/>
        <v>0</v>
      </c>
      <c r="D72" s="90">
        <f t="shared" si="25"/>
        <v>0</v>
      </c>
      <c r="E72" s="94">
        <f t="shared" si="26"/>
        <v>0</v>
      </c>
      <c r="F72" s="91" t="e">
        <f t="shared" si="27"/>
        <v>#DIV/0!</v>
      </c>
      <c r="G72" s="90">
        <f t="shared" si="28"/>
        <v>0</v>
      </c>
      <c r="H72" s="89" t="e">
        <f t="shared" si="29"/>
        <v>#DIV/0!</v>
      </c>
      <c r="I72" s="93"/>
      <c r="J72" s="92">
        <v>0</v>
      </c>
      <c r="K72" s="90">
        <f t="shared" si="30"/>
        <v>0</v>
      </c>
      <c r="L72" s="90">
        <f t="shared" si="31"/>
        <v>0</v>
      </c>
      <c r="M72" s="91" t="e">
        <f t="shared" si="32"/>
        <v>#DIV/0!</v>
      </c>
      <c r="N72" s="90">
        <f t="shared" si="33"/>
        <v>0</v>
      </c>
      <c r="O72" s="89" t="e">
        <f t="shared" si="34"/>
        <v>#DIV/0!</v>
      </c>
    </row>
    <row r="73" spans="1:15">
      <c r="A73" s="95" t="str">
        <f>$A$39</f>
        <v>FY27</v>
      </c>
      <c r="B73" s="92">
        <v>0</v>
      </c>
      <c r="C73" s="6">
        <f t="shared" si="24"/>
        <v>0</v>
      </c>
      <c r="D73" s="90">
        <f t="shared" si="25"/>
        <v>0</v>
      </c>
      <c r="E73" s="94">
        <f t="shared" si="26"/>
        <v>0</v>
      </c>
      <c r="F73" s="91" t="e">
        <f t="shared" si="27"/>
        <v>#DIV/0!</v>
      </c>
      <c r="G73" s="90">
        <f t="shared" si="28"/>
        <v>0</v>
      </c>
      <c r="H73" s="89" t="e">
        <f t="shared" si="29"/>
        <v>#DIV/0!</v>
      </c>
      <c r="I73" s="93"/>
      <c r="J73" s="92">
        <v>0</v>
      </c>
      <c r="K73" s="90">
        <f t="shared" si="30"/>
        <v>0</v>
      </c>
      <c r="L73" s="90">
        <f t="shared" si="31"/>
        <v>0</v>
      </c>
      <c r="M73" s="91" t="e">
        <f t="shared" si="32"/>
        <v>#DIV/0!</v>
      </c>
      <c r="N73" s="90">
        <f t="shared" si="33"/>
        <v>0</v>
      </c>
      <c r="O73" s="89" t="e">
        <f t="shared" si="34"/>
        <v>#DIV/0!</v>
      </c>
    </row>
    <row r="74" spans="1:15">
      <c r="A74" s="95" t="str">
        <f>$A$40</f>
        <v>FY28</v>
      </c>
      <c r="B74" s="92">
        <v>0</v>
      </c>
      <c r="C74" s="6">
        <f t="shared" si="24"/>
        <v>0</v>
      </c>
      <c r="D74" s="90">
        <f t="shared" si="25"/>
        <v>0</v>
      </c>
      <c r="E74" s="94">
        <f t="shared" si="26"/>
        <v>0</v>
      </c>
      <c r="F74" s="91" t="e">
        <f t="shared" si="27"/>
        <v>#DIV/0!</v>
      </c>
      <c r="G74" s="90">
        <f t="shared" si="28"/>
        <v>0</v>
      </c>
      <c r="H74" s="89" t="e">
        <f t="shared" si="29"/>
        <v>#DIV/0!</v>
      </c>
      <c r="I74" s="93"/>
      <c r="J74" s="92">
        <v>0</v>
      </c>
      <c r="K74" s="90">
        <f t="shared" si="30"/>
        <v>0</v>
      </c>
      <c r="L74" s="90">
        <f t="shared" si="31"/>
        <v>0</v>
      </c>
      <c r="M74" s="91" t="e">
        <f t="shared" si="32"/>
        <v>#DIV/0!</v>
      </c>
      <c r="N74" s="90">
        <f t="shared" si="33"/>
        <v>0</v>
      </c>
      <c r="O74" s="89" t="e">
        <f t="shared" si="34"/>
        <v>#DIV/0!</v>
      </c>
    </row>
    <row r="75" spans="1:15" ht="12.5" thickBot="1">
      <c r="A75" s="88"/>
      <c r="B75" s="136"/>
      <c r="C75" s="135"/>
      <c r="D75" s="134"/>
      <c r="E75" s="133"/>
      <c r="F75" s="133"/>
      <c r="G75" s="86"/>
      <c r="H75" s="85"/>
      <c r="I75" s="104"/>
      <c r="J75" s="87"/>
      <c r="K75" s="86"/>
      <c r="L75" s="86"/>
      <c r="M75" s="86"/>
      <c r="N75" s="86"/>
      <c r="O75" s="85"/>
    </row>
    <row r="76" spans="1:15">
      <c r="A76" s="104"/>
      <c r="B76" s="104"/>
      <c r="C76" s="104"/>
      <c r="D76" s="104"/>
      <c r="E76" s="104"/>
      <c r="F76" s="104"/>
      <c r="G76" s="104"/>
      <c r="H76" s="104"/>
      <c r="I76" s="104"/>
      <c r="J76" s="104"/>
    </row>
    <row r="77" spans="1:15" ht="12.5" thickBot="1">
      <c r="A77" s="104"/>
      <c r="B77" s="104"/>
      <c r="C77" s="104"/>
      <c r="D77" s="104"/>
      <c r="E77" s="104"/>
      <c r="F77" s="104"/>
      <c r="G77" s="104"/>
      <c r="H77" s="104"/>
      <c r="I77" s="104"/>
      <c r="J77" s="104"/>
    </row>
    <row r="78" spans="1:15" ht="13.5" customHeight="1">
      <c r="A78" s="132" t="s">
        <v>76</v>
      </c>
      <c r="B78" s="131" t="s">
        <v>75</v>
      </c>
      <c r="C78" s="130"/>
      <c r="D78" s="129"/>
      <c r="E78" s="126"/>
      <c r="F78" s="128"/>
      <c r="G78" s="213" t="s">
        <v>71</v>
      </c>
      <c r="H78" s="127"/>
      <c r="I78" s="7"/>
      <c r="J78" s="126"/>
      <c r="K78" s="126"/>
      <c r="L78" s="126"/>
      <c r="M78" s="126"/>
      <c r="N78" s="213" t="s">
        <v>71</v>
      </c>
      <c r="O78" s="125"/>
    </row>
    <row r="79" spans="1:15" ht="16.5" customHeight="1">
      <c r="A79" s="124"/>
      <c r="B79" s="108" t="s">
        <v>6</v>
      </c>
      <c r="C79" s="107">
        <f>$C$25</f>
        <v>17675</v>
      </c>
      <c r="D79" s="123"/>
      <c r="E79" s="104"/>
      <c r="F79" s="212" t="s">
        <v>69</v>
      </c>
      <c r="G79" s="214"/>
      <c r="H79" s="122"/>
      <c r="I79" s="7"/>
      <c r="J79" s="104"/>
      <c r="K79" s="104"/>
      <c r="L79" s="104"/>
      <c r="M79" s="212" t="s">
        <v>69</v>
      </c>
      <c r="N79" s="214"/>
      <c r="O79" s="103"/>
    </row>
    <row r="80" spans="1:15" ht="36.75" customHeight="1">
      <c r="A80" s="102" t="s">
        <v>68</v>
      </c>
      <c r="B80" s="98" t="s">
        <v>67</v>
      </c>
      <c r="C80" s="98" t="s">
        <v>74</v>
      </c>
      <c r="D80" s="99" t="s">
        <v>9</v>
      </c>
      <c r="E80" s="98" t="s">
        <v>7</v>
      </c>
      <c r="F80" s="212"/>
      <c r="G80" s="215"/>
      <c r="H80" s="97" t="s">
        <v>65</v>
      </c>
      <c r="I80" s="100"/>
      <c r="J80" s="98" t="s">
        <v>4</v>
      </c>
      <c r="K80" s="99" t="s">
        <v>9</v>
      </c>
      <c r="L80" s="98" t="s">
        <v>7</v>
      </c>
      <c r="M80" s="212"/>
      <c r="N80" s="215"/>
      <c r="O80" s="97" t="s">
        <v>73</v>
      </c>
    </row>
    <row r="81" spans="1:15">
      <c r="A81" s="96" t="str">
        <f>$A$35</f>
        <v>FY23</v>
      </c>
      <c r="B81" s="92">
        <v>0</v>
      </c>
      <c r="C81" s="121">
        <f t="shared" ref="C81:C86" si="35">B35/9</f>
        <v>0</v>
      </c>
      <c r="D81" s="90">
        <f t="shared" ref="D81:D86" si="36">B81*C81</f>
        <v>0</v>
      </c>
      <c r="E81" s="94">
        <f t="shared" ref="E81:E86" si="37">B81*$C$79</f>
        <v>0</v>
      </c>
      <c r="F81" s="91" t="e">
        <f t="shared" ref="F81:F86" si="38">E81/C81</f>
        <v>#DIV/0!</v>
      </c>
      <c r="G81" s="90">
        <f t="shared" ref="G81:G86" si="39">D81-E81</f>
        <v>0</v>
      </c>
      <c r="H81" s="89" t="e">
        <f t="shared" ref="H81:H86" si="40">G81/C81</f>
        <v>#DIV/0!</v>
      </c>
      <c r="I81" s="93"/>
      <c r="J81" s="92">
        <v>0</v>
      </c>
      <c r="K81" s="90">
        <f t="shared" ref="K81:K86" si="41">J81*C81</f>
        <v>0</v>
      </c>
      <c r="L81" s="90">
        <f t="shared" ref="L81:L86" si="42">J81*$C$79</f>
        <v>0</v>
      </c>
      <c r="M81" s="91" t="e">
        <f t="shared" ref="M81:M86" si="43">L81/C81</f>
        <v>#DIV/0!</v>
      </c>
      <c r="N81" s="90">
        <f t="shared" ref="N81:N86" si="44">K81-L81</f>
        <v>0</v>
      </c>
      <c r="O81" s="89" t="e">
        <f t="shared" ref="O81:O86" si="45">N81/C81</f>
        <v>#DIV/0!</v>
      </c>
    </row>
    <row r="82" spans="1:15">
      <c r="A82" s="95" t="str">
        <f>$A$36</f>
        <v>FY24</v>
      </c>
      <c r="B82" s="92">
        <v>0</v>
      </c>
      <c r="C82" s="121">
        <f t="shared" si="35"/>
        <v>0</v>
      </c>
      <c r="D82" s="90">
        <f t="shared" si="36"/>
        <v>0</v>
      </c>
      <c r="E82" s="94">
        <f t="shared" si="37"/>
        <v>0</v>
      </c>
      <c r="F82" s="91" t="e">
        <f t="shared" si="38"/>
        <v>#DIV/0!</v>
      </c>
      <c r="G82" s="90">
        <f t="shared" si="39"/>
        <v>0</v>
      </c>
      <c r="H82" s="89" t="e">
        <f t="shared" si="40"/>
        <v>#DIV/0!</v>
      </c>
      <c r="I82" s="93"/>
      <c r="J82" s="92">
        <v>0</v>
      </c>
      <c r="K82" s="90">
        <f t="shared" si="41"/>
        <v>0</v>
      </c>
      <c r="L82" s="90">
        <f t="shared" si="42"/>
        <v>0</v>
      </c>
      <c r="M82" s="91" t="e">
        <f t="shared" si="43"/>
        <v>#DIV/0!</v>
      </c>
      <c r="N82" s="90">
        <f t="shared" si="44"/>
        <v>0</v>
      </c>
      <c r="O82" s="89" t="e">
        <f t="shared" si="45"/>
        <v>#DIV/0!</v>
      </c>
    </row>
    <row r="83" spans="1:15">
      <c r="A83" s="95" t="str">
        <f>$A$37</f>
        <v>FY25</v>
      </c>
      <c r="B83" s="92">
        <v>0</v>
      </c>
      <c r="C83" s="121">
        <f t="shared" si="35"/>
        <v>0</v>
      </c>
      <c r="D83" s="90">
        <f t="shared" si="36"/>
        <v>0</v>
      </c>
      <c r="E83" s="94">
        <f t="shared" si="37"/>
        <v>0</v>
      </c>
      <c r="F83" s="91" t="e">
        <f t="shared" si="38"/>
        <v>#DIV/0!</v>
      </c>
      <c r="G83" s="90">
        <f t="shared" si="39"/>
        <v>0</v>
      </c>
      <c r="H83" s="89" t="e">
        <f t="shared" si="40"/>
        <v>#DIV/0!</v>
      </c>
      <c r="I83" s="93"/>
      <c r="J83" s="92">
        <v>0</v>
      </c>
      <c r="K83" s="90">
        <f t="shared" si="41"/>
        <v>0</v>
      </c>
      <c r="L83" s="90">
        <f t="shared" si="42"/>
        <v>0</v>
      </c>
      <c r="M83" s="91" t="e">
        <f t="shared" si="43"/>
        <v>#DIV/0!</v>
      </c>
      <c r="N83" s="90">
        <f t="shared" si="44"/>
        <v>0</v>
      </c>
      <c r="O83" s="89" t="e">
        <f t="shared" si="45"/>
        <v>#DIV/0!</v>
      </c>
    </row>
    <row r="84" spans="1:15">
      <c r="A84" s="95" t="str">
        <f>$A$38</f>
        <v>FY26</v>
      </c>
      <c r="B84" s="92">
        <v>0</v>
      </c>
      <c r="C84" s="121">
        <f t="shared" si="35"/>
        <v>0</v>
      </c>
      <c r="D84" s="90">
        <f t="shared" si="36"/>
        <v>0</v>
      </c>
      <c r="E84" s="94">
        <f t="shared" si="37"/>
        <v>0</v>
      </c>
      <c r="F84" s="91" t="e">
        <f t="shared" si="38"/>
        <v>#DIV/0!</v>
      </c>
      <c r="G84" s="90">
        <f t="shared" si="39"/>
        <v>0</v>
      </c>
      <c r="H84" s="89" t="e">
        <f t="shared" si="40"/>
        <v>#DIV/0!</v>
      </c>
      <c r="I84" s="93"/>
      <c r="J84" s="92">
        <v>0</v>
      </c>
      <c r="K84" s="90">
        <f t="shared" si="41"/>
        <v>0</v>
      </c>
      <c r="L84" s="90">
        <f t="shared" si="42"/>
        <v>0</v>
      </c>
      <c r="M84" s="91" t="e">
        <f t="shared" si="43"/>
        <v>#DIV/0!</v>
      </c>
      <c r="N84" s="90">
        <f t="shared" si="44"/>
        <v>0</v>
      </c>
      <c r="O84" s="89" t="e">
        <f t="shared" si="45"/>
        <v>#DIV/0!</v>
      </c>
    </row>
    <row r="85" spans="1:15">
      <c r="A85" s="95" t="str">
        <f>$A$39</f>
        <v>FY27</v>
      </c>
      <c r="B85" s="92">
        <v>0</v>
      </c>
      <c r="C85" s="121">
        <f t="shared" si="35"/>
        <v>0</v>
      </c>
      <c r="D85" s="90">
        <f t="shared" si="36"/>
        <v>0</v>
      </c>
      <c r="E85" s="94">
        <f t="shared" si="37"/>
        <v>0</v>
      </c>
      <c r="F85" s="91" t="e">
        <f t="shared" si="38"/>
        <v>#DIV/0!</v>
      </c>
      <c r="G85" s="90">
        <f t="shared" si="39"/>
        <v>0</v>
      </c>
      <c r="H85" s="89" t="e">
        <f t="shared" si="40"/>
        <v>#DIV/0!</v>
      </c>
      <c r="I85" s="93"/>
      <c r="J85" s="92">
        <v>0</v>
      </c>
      <c r="K85" s="90">
        <f t="shared" si="41"/>
        <v>0</v>
      </c>
      <c r="L85" s="90">
        <f t="shared" si="42"/>
        <v>0</v>
      </c>
      <c r="M85" s="91" t="e">
        <f t="shared" si="43"/>
        <v>#DIV/0!</v>
      </c>
      <c r="N85" s="90">
        <f t="shared" si="44"/>
        <v>0</v>
      </c>
      <c r="O85" s="89" t="e">
        <f t="shared" si="45"/>
        <v>#DIV/0!</v>
      </c>
    </row>
    <row r="86" spans="1:15">
      <c r="A86" s="95" t="str">
        <f>$A$40</f>
        <v>FY28</v>
      </c>
      <c r="B86" s="92">
        <v>0</v>
      </c>
      <c r="C86" s="121">
        <f t="shared" si="35"/>
        <v>0</v>
      </c>
      <c r="D86" s="90">
        <f t="shared" si="36"/>
        <v>0</v>
      </c>
      <c r="E86" s="94">
        <f t="shared" si="37"/>
        <v>0</v>
      </c>
      <c r="F86" s="91" t="e">
        <f t="shared" si="38"/>
        <v>#DIV/0!</v>
      </c>
      <c r="G86" s="90">
        <f t="shared" si="39"/>
        <v>0</v>
      </c>
      <c r="H86" s="89" t="e">
        <f t="shared" si="40"/>
        <v>#DIV/0!</v>
      </c>
      <c r="I86" s="93"/>
      <c r="J86" s="92">
        <v>0</v>
      </c>
      <c r="K86" s="90">
        <f t="shared" si="41"/>
        <v>0</v>
      </c>
      <c r="L86" s="90">
        <f t="shared" si="42"/>
        <v>0</v>
      </c>
      <c r="M86" s="91" t="e">
        <f t="shared" si="43"/>
        <v>#DIV/0!</v>
      </c>
      <c r="N86" s="90">
        <f t="shared" si="44"/>
        <v>0</v>
      </c>
      <c r="O86" s="89" t="e">
        <f t="shared" si="45"/>
        <v>#DIV/0!</v>
      </c>
    </row>
    <row r="87" spans="1:15">
      <c r="A87" s="120"/>
      <c r="B87" s="118"/>
      <c r="C87" s="118"/>
      <c r="D87" s="118"/>
      <c r="E87" s="118"/>
      <c r="F87" s="118"/>
      <c r="G87" s="118"/>
      <c r="H87" s="117"/>
      <c r="I87" s="104"/>
      <c r="J87" s="119"/>
      <c r="K87" s="118"/>
      <c r="L87" s="118"/>
      <c r="M87" s="118"/>
      <c r="N87" s="118"/>
      <c r="O87" s="117"/>
    </row>
    <row r="88" spans="1:15" s="8" customFormat="1" ht="13.5" customHeight="1">
      <c r="A88" s="109"/>
      <c r="B88" s="116" t="s">
        <v>72</v>
      </c>
      <c r="C88" s="115"/>
      <c r="D88" s="114"/>
      <c r="E88" s="114"/>
      <c r="F88" s="113"/>
      <c r="G88" s="224" t="s">
        <v>71</v>
      </c>
      <c r="H88" s="112"/>
      <c r="I88" s="105"/>
      <c r="J88" s="111"/>
      <c r="K88" s="111"/>
      <c r="L88" s="111"/>
      <c r="M88" s="111"/>
      <c r="N88" s="224" t="s">
        <v>71</v>
      </c>
      <c r="O88" s="110"/>
    </row>
    <row r="89" spans="1:15" s="8" customFormat="1" ht="17.25" customHeight="1">
      <c r="A89" s="109"/>
      <c r="B89" s="108" t="s">
        <v>70</v>
      </c>
      <c r="C89" s="107">
        <f>$C$25</f>
        <v>17675</v>
      </c>
      <c r="D89" s="105"/>
      <c r="E89" s="105"/>
      <c r="F89" s="212" t="s">
        <v>69</v>
      </c>
      <c r="G89" s="214"/>
      <c r="H89" s="106"/>
      <c r="I89" s="105"/>
      <c r="J89" s="104"/>
      <c r="K89" s="104"/>
      <c r="L89" s="104"/>
      <c r="M89" s="211" t="s">
        <v>69</v>
      </c>
      <c r="N89" s="214"/>
      <c r="O89" s="103"/>
    </row>
    <row r="90" spans="1:15" ht="36">
      <c r="A90" s="102" t="s">
        <v>68</v>
      </c>
      <c r="B90" s="98" t="s">
        <v>67</v>
      </c>
      <c r="C90" s="101" t="s">
        <v>66</v>
      </c>
      <c r="D90" s="99" t="s">
        <v>9</v>
      </c>
      <c r="E90" s="98" t="s">
        <v>7</v>
      </c>
      <c r="F90" s="212"/>
      <c r="G90" s="215"/>
      <c r="H90" s="97" t="s">
        <v>65</v>
      </c>
      <c r="I90" s="100"/>
      <c r="J90" s="98" t="s">
        <v>4</v>
      </c>
      <c r="K90" s="99" t="s">
        <v>9</v>
      </c>
      <c r="L90" s="98" t="s">
        <v>7</v>
      </c>
      <c r="M90" s="212"/>
      <c r="N90" s="215"/>
      <c r="O90" s="97" t="s">
        <v>65</v>
      </c>
    </row>
    <row r="91" spans="1:15">
      <c r="A91" s="96" t="str">
        <f>$A$35</f>
        <v>FY23</v>
      </c>
      <c r="B91" s="92">
        <v>0</v>
      </c>
      <c r="C91" s="6">
        <f t="shared" ref="C91:C96" si="46">B35/9</f>
        <v>0</v>
      </c>
      <c r="D91" s="90">
        <f t="shared" ref="D91:D96" si="47">B91*C91</f>
        <v>0</v>
      </c>
      <c r="E91" s="94">
        <f t="shared" ref="E91:E96" si="48">B91*$C$89</f>
        <v>0</v>
      </c>
      <c r="F91" s="91" t="e">
        <f t="shared" ref="F91:F96" si="49">E91/C91</f>
        <v>#DIV/0!</v>
      </c>
      <c r="G91" s="90">
        <f t="shared" ref="G91:G96" si="50">D91-E91</f>
        <v>0</v>
      </c>
      <c r="H91" s="89" t="e">
        <f t="shared" ref="H91:H96" si="51">G91/C91</f>
        <v>#DIV/0!</v>
      </c>
      <c r="I91" s="93"/>
      <c r="J91" s="92">
        <v>0</v>
      </c>
      <c r="K91" s="90">
        <f t="shared" ref="K91:K96" si="52">J91*C91</f>
        <v>0</v>
      </c>
      <c r="L91" s="90">
        <f t="shared" ref="L91:L96" si="53">J91*$C$89</f>
        <v>0</v>
      </c>
      <c r="M91" s="91" t="e">
        <f t="shared" ref="M91:M96" si="54">L91/C91</f>
        <v>#DIV/0!</v>
      </c>
      <c r="N91" s="90">
        <f t="shared" ref="N91:N96" si="55">K91-L91</f>
        <v>0</v>
      </c>
      <c r="O91" s="89" t="e">
        <f t="shared" ref="O91:O96" si="56">N91/C91</f>
        <v>#DIV/0!</v>
      </c>
    </row>
    <row r="92" spans="1:15">
      <c r="A92" s="95" t="str">
        <f>$A$36</f>
        <v>FY24</v>
      </c>
      <c r="B92" s="92">
        <v>0</v>
      </c>
      <c r="C92" s="6">
        <f t="shared" si="46"/>
        <v>0</v>
      </c>
      <c r="D92" s="90">
        <f t="shared" si="47"/>
        <v>0</v>
      </c>
      <c r="E92" s="94">
        <f t="shared" si="48"/>
        <v>0</v>
      </c>
      <c r="F92" s="91" t="e">
        <f t="shared" si="49"/>
        <v>#DIV/0!</v>
      </c>
      <c r="G92" s="90">
        <f t="shared" si="50"/>
        <v>0</v>
      </c>
      <c r="H92" s="89" t="e">
        <f t="shared" si="51"/>
        <v>#DIV/0!</v>
      </c>
      <c r="I92" s="93"/>
      <c r="J92" s="92">
        <v>0</v>
      </c>
      <c r="K92" s="90">
        <f t="shared" si="52"/>
        <v>0</v>
      </c>
      <c r="L92" s="90">
        <f t="shared" si="53"/>
        <v>0</v>
      </c>
      <c r="M92" s="91" t="e">
        <f t="shared" si="54"/>
        <v>#DIV/0!</v>
      </c>
      <c r="N92" s="90">
        <f t="shared" si="55"/>
        <v>0</v>
      </c>
      <c r="O92" s="89" t="e">
        <f t="shared" si="56"/>
        <v>#DIV/0!</v>
      </c>
    </row>
    <row r="93" spans="1:15">
      <c r="A93" s="95" t="str">
        <f>$A$37</f>
        <v>FY25</v>
      </c>
      <c r="B93" s="92">
        <v>0</v>
      </c>
      <c r="C93" s="6">
        <f t="shared" si="46"/>
        <v>0</v>
      </c>
      <c r="D93" s="90">
        <f t="shared" si="47"/>
        <v>0</v>
      </c>
      <c r="E93" s="94">
        <f t="shared" si="48"/>
        <v>0</v>
      </c>
      <c r="F93" s="91" t="e">
        <f t="shared" si="49"/>
        <v>#DIV/0!</v>
      </c>
      <c r="G93" s="90">
        <f t="shared" si="50"/>
        <v>0</v>
      </c>
      <c r="H93" s="89" t="e">
        <f t="shared" si="51"/>
        <v>#DIV/0!</v>
      </c>
      <c r="I93" s="93"/>
      <c r="J93" s="92">
        <v>0</v>
      </c>
      <c r="K93" s="90">
        <f t="shared" si="52"/>
        <v>0</v>
      </c>
      <c r="L93" s="90">
        <f t="shared" si="53"/>
        <v>0</v>
      </c>
      <c r="M93" s="91" t="e">
        <f t="shared" si="54"/>
        <v>#DIV/0!</v>
      </c>
      <c r="N93" s="90">
        <f t="shared" si="55"/>
        <v>0</v>
      </c>
      <c r="O93" s="89" t="e">
        <f t="shared" si="56"/>
        <v>#DIV/0!</v>
      </c>
    </row>
    <row r="94" spans="1:15">
      <c r="A94" s="95" t="str">
        <f>$A$38</f>
        <v>FY26</v>
      </c>
      <c r="B94" s="92">
        <v>0</v>
      </c>
      <c r="C94" s="6">
        <f t="shared" si="46"/>
        <v>0</v>
      </c>
      <c r="D94" s="90">
        <f t="shared" si="47"/>
        <v>0</v>
      </c>
      <c r="E94" s="94">
        <f t="shared" si="48"/>
        <v>0</v>
      </c>
      <c r="F94" s="91" t="e">
        <f t="shared" si="49"/>
        <v>#DIV/0!</v>
      </c>
      <c r="G94" s="90">
        <f t="shared" si="50"/>
        <v>0</v>
      </c>
      <c r="H94" s="89" t="e">
        <f t="shared" si="51"/>
        <v>#DIV/0!</v>
      </c>
      <c r="I94" s="93"/>
      <c r="J94" s="92">
        <v>0</v>
      </c>
      <c r="K94" s="90">
        <f t="shared" si="52"/>
        <v>0</v>
      </c>
      <c r="L94" s="90">
        <f t="shared" si="53"/>
        <v>0</v>
      </c>
      <c r="M94" s="91" t="e">
        <f t="shared" si="54"/>
        <v>#DIV/0!</v>
      </c>
      <c r="N94" s="90">
        <f t="shared" si="55"/>
        <v>0</v>
      </c>
      <c r="O94" s="89" t="e">
        <f t="shared" si="56"/>
        <v>#DIV/0!</v>
      </c>
    </row>
    <row r="95" spans="1:15">
      <c r="A95" s="95" t="str">
        <f>$A$39</f>
        <v>FY27</v>
      </c>
      <c r="B95" s="92">
        <v>0</v>
      </c>
      <c r="C95" s="6">
        <f t="shared" si="46"/>
        <v>0</v>
      </c>
      <c r="D95" s="90">
        <f t="shared" si="47"/>
        <v>0</v>
      </c>
      <c r="E95" s="94">
        <f t="shared" si="48"/>
        <v>0</v>
      </c>
      <c r="F95" s="91" t="e">
        <f t="shared" si="49"/>
        <v>#DIV/0!</v>
      </c>
      <c r="G95" s="90">
        <f t="shared" si="50"/>
        <v>0</v>
      </c>
      <c r="H95" s="89" t="e">
        <f t="shared" si="51"/>
        <v>#DIV/0!</v>
      </c>
      <c r="I95" s="93"/>
      <c r="J95" s="92">
        <v>0</v>
      </c>
      <c r="K95" s="90">
        <f t="shared" si="52"/>
        <v>0</v>
      </c>
      <c r="L95" s="90">
        <f t="shared" si="53"/>
        <v>0</v>
      </c>
      <c r="M95" s="91" t="e">
        <f t="shared" si="54"/>
        <v>#DIV/0!</v>
      </c>
      <c r="N95" s="90">
        <f t="shared" si="55"/>
        <v>0</v>
      </c>
      <c r="O95" s="89" t="e">
        <f t="shared" si="56"/>
        <v>#DIV/0!</v>
      </c>
    </row>
    <row r="96" spans="1:15">
      <c r="A96" s="95" t="str">
        <f>$A$40</f>
        <v>FY28</v>
      </c>
      <c r="B96" s="92">
        <v>0</v>
      </c>
      <c r="C96" s="6">
        <f t="shared" si="46"/>
        <v>0</v>
      </c>
      <c r="D96" s="90">
        <f t="shared" si="47"/>
        <v>0</v>
      </c>
      <c r="E96" s="94">
        <f t="shared" si="48"/>
        <v>0</v>
      </c>
      <c r="F96" s="91" t="e">
        <f t="shared" si="49"/>
        <v>#DIV/0!</v>
      </c>
      <c r="G96" s="90">
        <f t="shared" si="50"/>
        <v>0</v>
      </c>
      <c r="H96" s="89" t="e">
        <f t="shared" si="51"/>
        <v>#DIV/0!</v>
      </c>
      <c r="I96" s="93"/>
      <c r="J96" s="92">
        <v>0</v>
      </c>
      <c r="K96" s="90">
        <f t="shared" si="52"/>
        <v>0</v>
      </c>
      <c r="L96" s="90">
        <f t="shared" si="53"/>
        <v>0</v>
      </c>
      <c r="M96" s="91" t="e">
        <f t="shared" si="54"/>
        <v>#DIV/0!</v>
      </c>
      <c r="N96" s="90">
        <f t="shared" si="55"/>
        <v>0</v>
      </c>
      <c r="O96" s="89" t="e">
        <f t="shared" si="56"/>
        <v>#DIV/0!</v>
      </c>
    </row>
    <row r="97" spans="1:15" ht="12.5" thickBot="1">
      <c r="A97" s="88"/>
      <c r="B97" s="86"/>
      <c r="C97" s="86"/>
      <c r="D97" s="86"/>
      <c r="E97" s="86"/>
      <c r="F97" s="86"/>
      <c r="G97" s="86"/>
      <c r="H97" s="85"/>
      <c r="J97" s="87"/>
      <c r="K97" s="86"/>
      <c r="L97" s="86"/>
      <c r="M97" s="86"/>
      <c r="N97" s="86"/>
      <c r="O97" s="85"/>
    </row>
  </sheetData>
  <mergeCells count="33">
    <mergeCell ref="N88:N90"/>
    <mergeCell ref="A33:A34"/>
    <mergeCell ref="N56:N58"/>
    <mergeCell ref="N66:N68"/>
    <mergeCell ref="G66:G68"/>
    <mergeCell ref="N45:N46"/>
    <mergeCell ref="M45:M46"/>
    <mergeCell ref="M57:M58"/>
    <mergeCell ref="F89:F90"/>
    <mergeCell ref="F79:F80"/>
    <mergeCell ref="M67:M68"/>
    <mergeCell ref="F67:F68"/>
    <mergeCell ref="M79:M80"/>
    <mergeCell ref="M89:M90"/>
    <mergeCell ref="G88:G90"/>
    <mergeCell ref="G78:G80"/>
    <mergeCell ref="O45:O46"/>
    <mergeCell ref="D45:D46"/>
    <mergeCell ref="J45:J46"/>
    <mergeCell ref="E45:E46"/>
    <mergeCell ref="F45:F46"/>
    <mergeCell ref="G45:G46"/>
    <mergeCell ref="H45:H46"/>
    <mergeCell ref="K45:K46"/>
    <mergeCell ref="L45:L46"/>
    <mergeCell ref="A28:B28"/>
    <mergeCell ref="B33:B34"/>
    <mergeCell ref="F57:F58"/>
    <mergeCell ref="N78:N80"/>
    <mergeCell ref="A30:B30"/>
    <mergeCell ref="A29:B29"/>
    <mergeCell ref="G56:G58"/>
    <mergeCell ref="C33:D33"/>
  </mergeCells>
  <pageMargins left="0.25" right="0.25" top="0.25" bottom="0.25" header="0.5" footer="0.5"/>
  <pageSetup scale="53"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L99"/>
  <sheetViews>
    <sheetView tabSelected="1" zoomScaleNormal="100" workbookViewId="0">
      <selection activeCell="C97" sqref="C97"/>
    </sheetView>
  </sheetViews>
  <sheetFormatPr defaultRowHeight="12.5"/>
  <cols>
    <col min="1" max="1" width="13" customWidth="1"/>
    <col min="2" max="2" width="17.453125" customWidth="1"/>
    <col min="3" max="3" width="12.1796875" customWidth="1"/>
    <col min="4" max="4" width="12.7265625" customWidth="1"/>
    <col min="5" max="5" width="12.81640625" customWidth="1"/>
    <col min="6" max="11" width="13.1796875" customWidth="1"/>
    <col min="12" max="12" width="13.54296875" customWidth="1"/>
  </cols>
  <sheetData>
    <row r="1" spans="1:11" ht="43" thickTop="1" thickBot="1">
      <c r="A1" s="11" t="s">
        <v>24</v>
      </c>
      <c r="B1" s="10" t="s">
        <v>0</v>
      </c>
      <c r="C1" s="11" t="s">
        <v>49</v>
      </c>
      <c r="D1" s="11" t="s">
        <v>25</v>
      </c>
      <c r="E1" s="11" t="s">
        <v>50</v>
      </c>
      <c r="F1" s="11" t="s">
        <v>26</v>
      </c>
      <c r="G1" s="11" t="s">
        <v>27</v>
      </c>
      <c r="H1" s="11" t="s">
        <v>28</v>
      </c>
      <c r="I1" s="11" t="s">
        <v>29</v>
      </c>
      <c r="J1" s="12" t="s">
        <v>30</v>
      </c>
      <c r="K1" s="12" t="s">
        <v>31</v>
      </c>
    </row>
    <row r="2" spans="1:11" ht="13" hidden="1" thickTop="1">
      <c r="A2" s="73">
        <v>125900</v>
      </c>
      <c r="B2" s="13" t="s">
        <v>1</v>
      </c>
      <c r="C2" s="73">
        <f t="shared" ref="C2:C27" si="0">A2</f>
        <v>125900</v>
      </c>
      <c r="D2" s="73">
        <f>(C2/12)*10</f>
        <v>104916.66666666666</v>
      </c>
      <c r="E2" s="73">
        <f>(C2/12)*9</f>
        <v>94425</v>
      </c>
      <c r="F2" s="73">
        <f t="shared" ref="F2:F17" si="1">D2/12</f>
        <v>8743.0555555555547</v>
      </c>
      <c r="G2" s="73">
        <f t="shared" ref="G2:G17" si="2">D2/10</f>
        <v>10491.666666666666</v>
      </c>
      <c r="H2" s="73">
        <f t="shared" ref="H2:H17" si="3">E2/12</f>
        <v>7868.75</v>
      </c>
      <c r="I2" s="73">
        <f t="shared" ref="I2:I17" si="4">E2/9</f>
        <v>10491.666666666666</v>
      </c>
      <c r="J2" s="76">
        <f>(C2/12*2)/2</f>
        <v>10491.666666666666</v>
      </c>
      <c r="K2" s="77">
        <f>(C2/12*3)/3</f>
        <v>10491.666666666666</v>
      </c>
    </row>
    <row r="3" spans="1:11" hidden="1">
      <c r="A3" s="73">
        <v>130200</v>
      </c>
      <c r="B3" s="13" t="s">
        <v>10</v>
      </c>
      <c r="C3" s="73">
        <f t="shared" si="0"/>
        <v>130200</v>
      </c>
      <c r="D3" s="73">
        <f>(C3/12)*10</f>
        <v>108500</v>
      </c>
      <c r="E3" s="73">
        <f>(C3/12)*9</f>
        <v>97650</v>
      </c>
      <c r="F3" s="73">
        <f t="shared" si="1"/>
        <v>9041.6666666666661</v>
      </c>
      <c r="G3" s="73">
        <f t="shared" si="2"/>
        <v>10850</v>
      </c>
      <c r="H3" s="73">
        <f t="shared" si="3"/>
        <v>8137.5</v>
      </c>
      <c r="I3" s="73">
        <f t="shared" si="4"/>
        <v>10850</v>
      </c>
      <c r="J3" s="76">
        <f t="shared" ref="J3:J12" si="5">(C3/12*2)/2</f>
        <v>10850</v>
      </c>
      <c r="K3" s="77">
        <f t="shared" ref="K3:K21" si="6">(C3/12*3)/3</f>
        <v>10850</v>
      </c>
    </row>
    <row r="4" spans="1:11" hidden="1">
      <c r="A4" s="73">
        <v>136700</v>
      </c>
      <c r="B4" s="13" t="s">
        <v>15</v>
      </c>
      <c r="C4" s="73">
        <f t="shared" si="0"/>
        <v>136700</v>
      </c>
      <c r="D4" s="73">
        <f t="shared" ref="D4:D17" si="7">(C4/12)*10</f>
        <v>113916.66666666666</v>
      </c>
      <c r="E4" s="73">
        <f>(C4/12)*9</f>
        <v>102525</v>
      </c>
      <c r="F4" s="73">
        <f t="shared" si="1"/>
        <v>9493.0555555555547</v>
      </c>
      <c r="G4" s="73">
        <f t="shared" si="2"/>
        <v>11391.666666666666</v>
      </c>
      <c r="H4" s="73">
        <f t="shared" si="3"/>
        <v>8543.75</v>
      </c>
      <c r="I4" s="73">
        <f t="shared" si="4"/>
        <v>11391.666666666666</v>
      </c>
      <c r="J4" s="76">
        <f t="shared" si="5"/>
        <v>11391.666666666666</v>
      </c>
      <c r="K4" s="77">
        <f t="shared" si="6"/>
        <v>11391.666666666666</v>
      </c>
    </row>
    <row r="5" spans="1:11" hidden="1">
      <c r="A5" s="73">
        <v>141300</v>
      </c>
      <c r="B5" s="13" t="s">
        <v>11</v>
      </c>
      <c r="C5" s="73">
        <f t="shared" si="0"/>
        <v>141300</v>
      </c>
      <c r="D5" s="73">
        <f t="shared" si="7"/>
        <v>117750</v>
      </c>
      <c r="E5" s="73">
        <f t="shared" ref="E5:E17" si="8">(C5/12)*9</f>
        <v>105975</v>
      </c>
      <c r="F5" s="73">
        <f t="shared" si="1"/>
        <v>9812.5</v>
      </c>
      <c r="G5" s="73">
        <f t="shared" si="2"/>
        <v>11775</v>
      </c>
      <c r="H5" s="73">
        <f t="shared" si="3"/>
        <v>8831.25</v>
      </c>
      <c r="I5" s="73">
        <f t="shared" si="4"/>
        <v>11775</v>
      </c>
      <c r="J5" s="76">
        <f t="shared" si="5"/>
        <v>11775</v>
      </c>
      <c r="K5" s="77">
        <f t="shared" si="6"/>
        <v>11775</v>
      </c>
    </row>
    <row r="6" spans="1:11" hidden="1">
      <c r="A6" s="73">
        <v>157000</v>
      </c>
      <c r="B6" s="13" t="s">
        <v>12</v>
      </c>
      <c r="C6" s="73">
        <f t="shared" si="0"/>
        <v>157000</v>
      </c>
      <c r="D6" s="73">
        <f t="shared" si="7"/>
        <v>130833.33333333334</v>
      </c>
      <c r="E6" s="73">
        <f t="shared" si="8"/>
        <v>117750</v>
      </c>
      <c r="F6" s="73">
        <f t="shared" si="1"/>
        <v>10902.777777777779</v>
      </c>
      <c r="G6" s="73">
        <f t="shared" si="2"/>
        <v>13083.333333333334</v>
      </c>
      <c r="H6" s="73">
        <f t="shared" si="3"/>
        <v>9812.5</v>
      </c>
      <c r="I6" s="73">
        <f t="shared" si="4"/>
        <v>13083.333333333334</v>
      </c>
      <c r="J6" s="76">
        <f t="shared" si="5"/>
        <v>13083.333333333334</v>
      </c>
      <c r="K6" s="77">
        <f t="shared" si="6"/>
        <v>13083.333333333334</v>
      </c>
    </row>
    <row r="7" spans="1:11" hidden="1">
      <c r="A7" s="73">
        <v>161200</v>
      </c>
      <c r="B7" s="13" t="s">
        <v>13</v>
      </c>
      <c r="C7" s="73">
        <f t="shared" si="0"/>
        <v>161200</v>
      </c>
      <c r="D7" s="73">
        <f t="shared" si="7"/>
        <v>134333.33333333334</v>
      </c>
      <c r="E7" s="73">
        <f t="shared" si="8"/>
        <v>120900</v>
      </c>
      <c r="F7" s="73">
        <f t="shared" si="1"/>
        <v>11194.444444444445</v>
      </c>
      <c r="G7" s="73">
        <f t="shared" si="2"/>
        <v>13433.333333333334</v>
      </c>
      <c r="H7" s="73">
        <f t="shared" si="3"/>
        <v>10075</v>
      </c>
      <c r="I7" s="73">
        <f t="shared" si="4"/>
        <v>13433.333333333334</v>
      </c>
      <c r="J7" s="76">
        <f t="shared" si="5"/>
        <v>13433.333333333334</v>
      </c>
      <c r="K7" s="77">
        <f t="shared" si="6"/>
        <v>13433.333333333334</v>
      </c>
    </row>
    <row r="8" spans="1:11" hidden="1">
      <c r="A8" s="73">
        <v>166700</v>
      </c>
      <c r="B8" s="13" t="s">
        <v>14</v>
      </c>
      <c r="C8" s="73">
        <f t="shared" si="0"/>
        <v>166700</v>
      </c>
      <c r="D8" s="73">
        <f t="shared" si="7"/>
        <v>138916.66666666666</v>
      </c>
      <c r="E8" s="73">
        <f t="shared" si="8"/>
        <v>125025</v>
      </c>
      <c r="F8" s="73">
        <f t="shared" si="1"/>
        <v>11576.388888888889</v>
      </c>
      <c r="G8" s="73">
        <f t="shared" si="2"/>
        <v>13891.666666666666</v>
      </c>
      <c r="H8" s="73">
        <f t="shared" si="3"/>
        <v>10418.75</v>
      </c>
      <c r="I8" s="73">
        <f t="shared" si="4"/>
        <v>13891.666666666666</v>
      </c>
      <c r="J8" s="76">
        <f t="shared" si="5"/>
        <v>13891.666666666666</v>
      </c>
      <c r="K8" s="77">
        <f t="shared" si="6"/>
        <v>13891.666666666666</v>
      </c>
    </row>
    <row r="9" spans="1:11" hidden="1">
      <c r="A9" s="73">
        <v>171900</v>
      </c>
      <c r="B9" s="13" t="s">
        <v>17</v>
      </c>
      <c r="C9" s="73">
        <f t="shared" si="0"/>
        <v>171900</v>
      </c>
      <c r="D9" s="73">
        <f t="shared" si="7"/>
        <v>143250</v>
      </c>
      <c r="E9" s="73">
        <f t="shared" si="8"/>
        <v>128925</v>
      </c>
      <c r="F9" s="73">
        <f t="shared" si="1"/>
        <v>11937.5</v>
      </c>
      <c r="G9" s="73">
        <f t="shared" si="2"/>
        <v>14325</v>
      </c>
      <c r="H9" s="73">
        <f t="shared" si="3"/>
        <v>10743.75</v>
      </c>
      <c r="I9" s="73">
        <f t="shared" si="4"/>
        <v>14325</v>
      </c>
      <c r="J9" s="76">
        <f t="shared" si="5"/>
        <v>14325</v>
      </c>
      <c r="K9" s="77">
        <f t="shared" si="6"/>
        <v>14325</v>
      </c>
    </row>
    <row r="10" spans="1:11" hidden="1">
      <c r="A10" s="73">
        <v>175700</v>
      </c>
      <c r="B10" s="13" t="s">
        <v>16</v>
      </c>
      <c r="C10" s="73">
        <f t="shared" si="0"/>
        <v>175700</v>
      </c>
      <c r="D10" s="73">
        <f t="shared" si="7"/>
        <v>146416.66666666666</v>
      </c>
      <c r="E10" s="73">
        <f t="shared" si="8"/>
        <v>131775</v>
      </c>
      <c r="F10" s="73">
        <f t="shared" si="1"/>
        <v>12201.388888888889</v>
      </c>
      <c r="G10" s="73">
        <f t="shared" si="2"/>
        <v>14641.666666666666</v>
      </c>
      <c r="H10" s="73">
        <f t="shared" si="3"/>
        <v>10981.25</v>
      </c>
      <c r="I10" s="73">
        <f t="shared" si="4"/>
        <v>14641.666666666666</v>
      </c>
      <c r="J10" s="76">
        <f t="shared" si="5"/>
        <v>14641.666666666666</v>
      </c>
      <c r="K10" s="77">
        <f t="shared" si="6"/>
        <v>14641.666666666666</v>
      </c>
    </row>
    <row r="11" spans="1:11" hidden="1">
      <c r="A11" s="74">
        <v>180100</v>
      </c>
      <c r="B11" s="14" t="s">
        <v>18</v>
      </c>
      <c r="C11" s="74">
        <f t="shared" si="0"/>
        <v>180100</v>
      </c>
      <c r="D11" s="74">
        <f t="shared" si="7"/>
        <v>150083.33333333334</v>
      </c>
      <c r="E11" s="74">
        <f t="shared" si="8"/>
        <v>135075</v>
      </c>
      <c r="F11" s="74">
        <f t="shared" si="1"/>
        <v>12506.944444444445</v>
      </c>
      <c r="G11" s="74">
        <f t="shared" si="2"/>
        <v>15008.333333333334</v>
      </c>
      <c r="H11" s="73">
        <f t="shared" si="3"/>
        <v>11256.25</v>
      </c>
      <c r="I11" s="73">
        <f t="shared" si="4"/>
        <v>15008.333333333334</v>
      </c>
      <c r="J11" s="76">
        <f t="shared" si="5"/>
        <v>15008.333333333334</v>
      </c>
      <c r="K11" s="77">
        <f t="shared" si="6"/>
        <v>15008.333333333334</v>
      </c>
    </row>
    <row r="12" spans="1:11" hidden="1">
      <c r="A12" s="74">
        <v>183500</v>
      </c>
      <c r="B12" s="14" t="s">
        <v>19</v>
      </c>
      <c r="C12" s="74">
        <f t="shared" si="0"/>
        <v>183500</v>
      </c>
      <c r="D12" s="74">
        <f t="shared" si="7"/>
        <v>152916.66666666666</v>
      </c>
      <c r="E12" s="74">
        <f t="shared" si="8"/>
        <v>137625</v>
      </c>
      <c r="F12" s="74">
        <f t="shared" si="1"/>
        <v>12743.055555555555</v>
      </c>
      <c r="G12" s="74">
        <f t="shared" si="2"/>
        <v>15291.666666666666</v>
      </c>
      <c r="H12" s="73">
        <f t="shared" si="3"/>
        <v>11468.75</v>
      </c>
      <c r="I12" s="73">
        <f t="shared" si="4"/>
        <v>15291.666666666666</v>
      </c>
      <c r="J12" s="76">
        <f t="shared" si="5"/>
        <v>15291.666666666666</v>
      </c>
      <c r="K12" s="77">
        <f t="shared" si="6"/>
        <v>15291.666666666666</v>
      </c>
    </row>
    <row r="13" spans="1:11" hidden="1">
      <c r="A13" s="74">
        <v>186600</v>
      </c>
      <c r="B13" s="14" t="s">
        <v>20</v>
      </c>
      <c r="C13" s="74">
        <f>A13</f>
        <v>186600</v>
      </c>
      <c r="D13" s="74">
        <f>(C13/12)*10</f>
        <v>155500</v>
      </c>
      <c r="E13" s="74">
        <f>(C13/12)*9</f>
        <v>139950</v>
      </c>
      <c r="F13" s="74">
        <f>D13/12</f>
        <v>12958.333333333334</v>
      </c>
      <c r="G13" s="74">
        <f>D13/10</f>
        <v>15550</v>
      </c>
      <c r="H13" s="73">
        <f>E13/12</f>
        <v>11662.5</v>
      </c>
      <c r="I13" s="73">
        <f>E13/9</f>
        <v>15550</v>
      </c>
      <c r="J13" s="76">
        <f>(C13/12*2)/2</f>
        <v>15550</v>
      </c>
      <c r="K13" s="77">
        <f t="shared" si="6"/>
        <v>15550</v>
      </c>
    </row>
    <row r="14" spans="1:11" hidden="1">
      <c r="A14" s="74">
        <v>191300</v>
      </c>
      <c r="B14" s="14" t="s">
        <v>21</v>
      </c>
      <c r="C14" s="74">
        <f>A14</f>
        <v>191300</v>
      </c>
      <c r="D14" s="74">
        <f>(C14/12)*10</f>
        <v>159416.66666666666</v>
      </c>
      <c r="E14" s="74">
        <f>(C14/12)*9</f>
        <v>143475</v>
      </c>
      <c r="F14" s="74">
        <f>D14/12</f>
        <v>13284.722222222221</v>
      </c>
      <c r="G14" s="74">
        <f>D14/10</f>
        <v>15941.666666666666</v>
      </c>
      <c r="H14" s="73">
        <f>E14/12</f>
        <v>11956.25</v>
      </c>
      <c r="I14" s="73">
        <f>E14/9</f>
        <v>15941.666666666666</v>
      </c>
      <c r="J14" s="76">
        <f t="shared" ref="J14:J21" si="9">(C14/12*2)/2</f>
        <v>15941.666666666666</v>
      </c>
      <c r="K14" s="77">
        <f t="shared" si="6"/>
        <v>15941.666666666666</v>
      </c>
    </row>
    <row r="15" spans="1:11" hidden="1">
      <c r="A15" s="74">
        <v>196700</v>
      </c>
      <c r="B15" s="14" t="s">
        <v>22</v>
      </c>
      <c r="C15" s="74">
        <f t="shared" si="0"/>
        <v>196700</v>
      </c>
      <c r="D15" s="74">
        <f t="shared" si="7"/>
        <v>163916.66666666669</v>
      </c>
      <c r="E15" s="74">
        <f t="shared" si="8"/>
        <v>147525</v>
      </c>
      <c r="F15" s="74">
        <f t="shared" si="1"/>
        <v>13659.722222222224</v>
      </c>
      <c r="G15" s="74">
        <f t="shared" si="2"/>
        <v>16391.666666666668</v>
      </c>
      <c r="H15" s="73">
        <f t="shared" si="3"/>
        <v>12293.75</v>
      </c>
      <c r="I15" s="73">
        <f t="shared" si="4"/>
        <v>16391.666666666668</v>
      </c>
      <c r="J15" s="76">
        <f t="shared" si="9"/>
        <v>16391.666666666668</v>
      </c>
      <c r="K15" s="77">
        <f t="shared" si="6"/>
        <v>16391.666666666668</v>
      </c>
    </row>
    <row r="16" spans="1:11" hidden="1">
      <c r="A16" s="75">
        <v>199700</v>
      </c>
      <c r="B16" s="15" t="s">
        <v>23</v>
      </c>
      <c r="C16" s="75">
        <f t="shared" si="0"/>
        <v>199700</v>
      </c>
      <c r="D16" s="75">
        <f t="shared" si="7"/>
        <v>166416.66666666669</v>
      </c>
      <c r="E16" s="75">
        <f t="shared" si="8"/>
        <v>149775</v>
      </c>
      <c r="F16" s="75">
        <f t="shared" si="1"/>
        <v>13868.055555555557</v>
      </c>
      <c r="G16" s="75">
        <f t="shared" si="2"/>
        <v>16641.666666666668</v>
      </c>
      <c r="H16" s="78">
        <f t="shared" si="3"/>
        <v>12481.25</v>
      </c>
      <c r="I16" s="78">
        <f t="shared" si="4"/>
        <v>16641.666666666668</v>
      </c>
      <c r="J16" s="76">
        <f t="shared" si="9"/>
        <v>16641.666666666668</v>
      </c>
      <c r="K16" s="77">
        <f t="shared" si="6"/>
        <v>16641.666666666668</v>
      </c>
    </row>
    <row r="17" spans="1:11" hidden="1">
      <c r="A17" s="75">
        <v>179700</v>
      </c>
      <c r="B17" s="15" t="s">
        <v>54</v>
      </c>
      <c r="C17" s="75">
        <v>179700</v>
      </c>
      <c r="D17" s="75">
        <f t="shared" si="7"/>
        <v>149750</v>
      </c>
      <c r="E17" s="75">
        <f t="shared" si="8"/>
        <v>134775</v>
      </c>
      <c r="F17" s="75">
        <f t="shared" si="1"/>
        <v>12479.166666666666</v>
      </c>
      <c r="G17" s="75">
        <f t="shared" si="2"/>
        <v>14975</v>
      </c>
      <c r="H17" s="78">
        <f t="shared" si="3"/>
        <v>11231.25</v>
      </c>
      <c r="I17" s="78">
        <f t="shared" si="4"/>
        <v>14975</v>
      </c>
      <c r="J17" s="76">
        <f t="shared" si="9"/>
        <v>14975</v>
      </c>
      <c r="K17" s="77">
        <f t="shared" si="6"/>
        <v>14975</v>
      </c>
    </row>
    <row r="18" spans="1:11" hidden="1">
      <c r="A18" s="75">
        <v>179700</v>
      </c>
      <c r="B18" s="15" t="s">
        <v>55</v>
      </c>
      <c r="C18" s="75">
        <v>179700</v>
      </c>
      <c r="D18" s="75">
        <f>(C18/12)*10</f>
        <v>149750</v>
      </c>
      <c r="E18" s="75">
        <f>(C18/12)*9</f>
        <v>134775</v>
      </c>
      <c r="F18" s="75">
        <f>D18/12</f>
        <v>12479.166666666666</v>
      </c>
      <c r="G18" s="75">
        <f>D18/10</f>
        <v>14975</v>
      </c>
      <c r="H18" s="78">
        <f>E18/12</f>
        <v>11231.25</v>
      </c>
      <c r="I18" s="78">
        <f>E18/9</f>
        <v>14975</v>
      </c>
      <c r="J18" s="76">
        <f t="shared" si="9"/>
        <v>14975</v>
      </c>
      <c r="K18" s="77">
        <f t="shared" si="6"/>
        <v>14975</v>
      </c>
    </row>
    <row r="19" spans="1:11" hidden="1">
      <c r="A19" s="75">
        <v>179700</v>
      </c>
      <c r="B19" s="15" t="s">
        <v>56</v>
      </c>
      <c r="C19" s="75">
        <v>179700</v>
      </c>
      <c r="D19" s="75">
        <f>(C19/12)*10</f>
        <v>149750</v>
      </c>
      <c r="E19" s="75">
        <f>(C19/12)*9</f>
        <v>134775</v>
      </c>
      <c r="F19" s="75">
        <f>D19/12</f>
        <v>12479.166666666666</v>
      </c>
      <c r="G19" s="75">
        <f>D19/10</f>
        <v>14975</v>
      </c>
      <c r="H19" s="78">
        <f>E19/12</f>
        <v>11231.25</v>
      </c>
      <c r="I19" s="78">
        <f>E19/9</f>
        <v>14975</v>
      </c>
      <c r="J19" s="76">
        <f t="shared" si="9"/>
        <v>14975</v>
      </c>
      <c r="K19" s="77">
        <f t="shared" si="6"/>
        <v>14975</v>
      </c>
    </row>
    <row r="20" spans="1:11" hidden="1">
      <c r="A20" s="75">
        <v>181500</v>
      </c>
      <c r="B20" s="15" t="s">
        <v>57</v>
      </c>
      <c r="C20" s="75">
        <v>181500</v>
      </c>
      <c r="D20" s="75">
        <f>(C20/12)*10</f>
        <v>151250</v>
      </c>
      <c r="E20" s="75">
        <f>(C20/12)*9</f>
        <v>136125</v>
      </c>
      <c r="F20" s="75">
        <f>D20/12</f>
        <v>12604.166666666666</v>
      </c>
      <c r="G20" s="75">
        <f>D20/10</f>
        <v>15125</v>
      </c>
      <c r="H20" s="78">
        <f>E20/12</f>
        <v>11343.75</v>
      </c>
      <c r="I20" s="78">
        <f>E20/9</f>
        <v>15125</v>
      </c>
      <c r="J20" s="76">
        <f t="shared" si="9"/>
        <v>15125</v>
      </c>
      <c r="K20" s="77">
        <f t="shared" si="6"/>
        <v>15125</v>
      </c>
    </row>
    <row r="21" spans="1:11" hidden="1">
      <c r="A21" s="75">
        <v>185100</v>
      </c>
      <c r="B21" s="15" t="s">
        <v>58</v>
      </c>
      <c r="C21" s="75">
        <f t="shared" ref="C21:C26" si="10">A21</f>
        <v>185100</v>
      </c>
      <c r="D21" s="75">
        <f t="shared" ref="D21:D22" si="11">(C21/12)*10</f>
        <v>154250</v>
      </c>
      <c r="E21" s="75">
        <f t="shared" ref="E21:E22" si="12">(C21/12)*9</f>
        <v>138825</v>
      </c>
      <c r="F21" s="75">
        <f t="shared" ref="F21:F22" si="13">D21/12</f>
        <v>12854.166666666666</v>
      </c>
      <c r="G21" s="75">
        <f>$D$21/10</f>
        <v>15425</v>
      </c>
      <c r="H21" s="78">
        <f t="shared" ref="H21:H22" si="14">E21/12</f>
        <v>11568.75</v>
      </c>
      <c r="I21" s="78">
        <f t="shared" ref="I21:I22" si="15">E21/9</f>
        <v>15425</v>
      </c>
      <c r="J21" s="76">
        <f t="shared" si="9"/>
        <v>15425</v>
      </c>
      <c r="K21" s="77">
        <f t="shared" si="6"/>
        <v>15425</v>
      </c>
    </row>
    <row r="22" spans="1:11" hidden="1">
      <c r="A22" s="75">
        <v>187000</v>
      </c>
      <c r="B22" s="15" t="s">
        <v>59</v>
      </c>
      <c r="C22" s="75">
        <f t="shared" si="10"/>
        <v>187000</v>
      </c>
      <c r="D22" s="75">
        <f t="shared" si="11"/>
        <v>155833.33333333334</v>
      </c>
      <c r="E22" s="75">
        <f t="shared" si="12"/>
        <v>140250</v>
      </c>
      <c r="F22" s="75">
        <f t="shared" si="13"/>
        <v>12986.111111111111</v>
      </c>
      <c r="G22" s="75">
        <f>$D$27/10</f>
        <v>17675</v>
      </c>
      <c r="H22" s="78">
        <f t="shared" si="14"/>
        <v>11687.5</v>
      </c>
      <c r="I22" s="78">
        <f t="shared" si="15"/>
        <v>15583.333333333334</v>
      </c>
      <c r="J22" s="76">
        <f t="shared" ref="J22:J27" si="16">(C22/12*2)/2</f>
        <v>15583.333333333334</v>
      </c>
      <c r="K22" s="77">
        <f t="shared" ref="K22:K27" si="17">(C22/12*3)/3</f>
        <v>15583.333333333334</v>
      </c>
    </row>
    <row r="23" spans="1:11" s="181" customFormat="1" hidden="1">
      <c r="A23" s="194">
        <v>189600</v>
      </c>
      <c r="B23" s="15" t="s">
        <v>64</v>
      </c>
      <c r="C23" s="195">
        <f t="shared" ref="C23:C24" si="18">A23</f>
        <v>189600</v>
      </c>
      <c r="D23" s="194">
        <f>(C23/12)*10</f>
        <v>158000</v>
      </c>
      <c r="E23" s="194">
        <f>(C23/12)*9</f>
        <v>142200</v>
      </c>
      <c r="F23" s="194">
        <f>D23/12</f>
        <v>13166.666666666666</v>
      </c>
      <c r="G23" s="194">
        <f>$D$27/10</f>
        <v>17675</v>
      </c>
      <c r="H23" s="196">
        <f>E23/12</f>
        <v>11850</v>
      </c>
      <c r="I23" s="196">
        <f>E23/9</f>
        <v>15800</v>
      </c>
      <c r="J23" s="197">
        <f t="shared" si="16"/>
        <v>15800</v>
      </c>
      <c r="K23" s="77">
        <f t="shared" si="17"/>
        <v>15800</v>
      </c>
    </row>
    <row r="24" spans="1:11" s="181" customFormat="1" hidden="1">
      <c r="A24" s="194">
        <v>197300</v>
      </c>
      <c r="B24" s="15" t="s">
        <v>114</v>
      </c>
      <c r="C24" s="195">
        <f t="shared" si="18"/>
        <v>197300</v>
      </c>
      <c r="D24" s="194">
        <f>(C24/12)*10</f>
        <v>164416.66666666669</v>
      </c>
      <c r="E24" s="194">
        <f>(C24/12)*9</f>
        <v>147975</v>
      </c>
      <c r="F24" s="194">
        <f>D24/12</f>
        <v>13701.388888888891</v>
      </c>
      <c r="G24" s="194">
        <f>$D$27/10</f>
        <v>17675</v>
      </c>
      <c r="H24" s="196">
        <f>E24/12</f>
        <v>12331.25</v>
      </c>
      <c r="I24" s="196">
        <f>E24/9</f>
        <v>16441.666666666668</v>
      </c>
      <c r="J24" s="197">
        <f t="shared" si="16"/>
        <v>16441.666666666668</v>
      </c>
      <c r="K24" s="203">
        <f t="shared" si="17"/>
        <v>16441.666666666668</v>
      </c>
    </row>
    <row r="25" spans="1:11" s="181" customFormat="1" ht="13" thickTop="1">
      <c r="A25" s="194">
        <v>203700</v>
      </c>
      <c r="B25" s="15" t="s">
        <v>115</v>
      </c>
      <c r="C25" s="195">
        <f t="shared" si="10"/>
        <v>203700</v>
      </c>
      <c r="D25" s="194">
        <f>(C25/12)*10</f>
        <v>169750</v>
      </c>
      <c r="E25" s="194">
        <f>(C25/12)*9</f>
        <v>152775</v>
      </c>
      <c r="F25" s="194">
        <f>D25/12</f>
        <v>14145.833333333334</v>
      </c>
      <c r="G25" s="194">
        <f>$D$27/10</f>
        <v>17675</v>
      </c>
      <c r="H25" s="196">
        <f>E25/12</f>
        <v>12731.25</v>
      </c>
      <c r="I25" s="196">
        <f>E25/9</f>
        <v>16975</v>
      </c>
      <c r="J25" s="197">
        <f t="shared" si="16"/>
        <v>16975</v>
      </c>
      <c r="K25" s="203">
        <f t="shared" si="17"/>
        <v>16975</v>
      </c>
    </row>
    <row r="26" spans="1:11" s="181" customFormat="1" ht="13" thickBot="1">
      <c r="A26" s="182">
        <v>212100</v>
      </c>
      <c r="B26" s="15" t="s">
        <v>120</v>
      </c>
      <c r="C26" s="183">
        <f t="shared" si="10"/>
        <v>212100</v>
      </c>
      <c r="D26" s="182">
        <f>(C26/12)*10</f>
        <v>176750</v>
      </c>
      <c r="E26" s="182">
        <f>(C26/12)*9</f>
        <v>159075</v>
      </c>
      <c r="F26" s="182">
        <f>D26/12</f>
        <v>14729.166666666666</v>
      </c>
      <c r="G26" s="182">
        <f>D26/10</f>
        <v>17675</v>
      </c>
      <c r="H26" s="184">
        <f>E26/12</f>
        <v>13256.25</v>
      </c>
      <c r="I26" s="184">
        <f>E26/9</f>
        <v>17675</v>
      </c>
      <c r="J26" s="185">
        <f t="shared" si="16"/>
        <v>17675</v>
      </c>
      <c r="K26" s="186">
        <f t="shared" si="17"/>
        <v>17675</v>
      </c>
    </row>
    <row r="27" spans="1:11" s="202" customFormat="1" thickTop="1" thickBot="1">
      <c r="A27" s="198">
        <f>A26</f>
        <v>212100</v>
      </c>
      <c r="B27" s="204" t="str">
        <f>B26</f>
        <v>FY 23 (1/1/23+)</v>
      </c>
      <c r="C27" s="199">
        <f t="shared" si="0"/>
        <v>212100</v>
      </c>
      <c r="D27" s="198">
        <f>(C27/12)*10</f>
        <v>176750</v>
      </c>
      <c r="E27" s="198">
        <f>(C27/12)*9</f>
        <v>159075</v>
      </c>
      <c r="F27" s="198">
        <f>D27/12</f>
        <v>14729.166666666666</v>
      </c>
      <c r="G27" s="198">
        <f>$D$27/10</f>
        <v>17675</v>
      </c>
      <c r="H27" s="200">
        <f>E27/12</f>
        <v>13256.25</v>
      </c>
      <c r="I27" s="200">
        <f>E27/9</f>
        <v>17675</v>
      </c>
      <c r="J27" s="201">
        <f t="shared" si="16"/>
        <v>17675</v>
      </c>
      <c r="K27" s="201">
        <f t="shared" si="17"/>
        <v>17675</v>
      </c>
    </row>
    <row r="28" spans="1:11" ht="13.5" thickTop="1">
      <c r="A28" s="1" t="s">
        <v>2</v>
      </c>
      <c r="B28" s="16" t="s">
        <v>2</v>
      </c>
      <c r="C28" s="79">
        <f>C27/12</f>
        <v>17675</v>
      </c>
      <c r="D28" s="79"/>
      <c r="E28" s="79"/>
      <c r="F28" s="80"/>
      <c r="G28" s="81"/>
      <c r="H28" s="81"/>
      <c r="I28" s="81"/>
      <c r="J28" s="79" t="s">
        <v>2</v>
      </c>
      <c r="K28" s="79"/>
    </row>
    <row r="29" spans="1:11" ht="13">
      <c r="A29" s="19"/>
      <c r="B29" s="19"/>
      <c r="C29" s="19"/>
      <c r="D29" s="19"/>
      <c r="E29" s="19"/>
      <c r="F29" s="19"/>
      <c r="G29" s="19"/>
      <c r="H29" s="19"/>
      <c r="I29" s="19"/>
      <c r="J29" s="19"/>
      <c r="K29" s="19"/>
    </row>
    <row r="30" spans="1:11" ht="16.5" thickBot="1">
      <c r="A30" s="59" t="s">
        <v>3</v>
      </c>
      <c r="B30" s="56"/>
      <c r="C30" s="48"/>
      <c r="D30" s="48"/>
      <c r="E30" s="48"/>
      <c r="F30" s="48"/>
      <c r="G30" s="48"/>
      <c r="H30" s="48"/>
      <c r="I30" s="48"/>
      <c r="J30" s="48"/>
      <c r="K30" s="48"/>
    </row>
    <row r="31" spans="1:11" ht="15" thickBot="1">
      <c r="A31" s="50" t="s">
        <v>47</v>
      </c>
      <c r="B31" s="50"/>
      <c r="C31" s="50"/>
      <c r="D31" s="50"/>
      <c r="E31" s="50"/>
      <c r="F31" s="50"/>
      <c r="G31" s="20">
        <v>0</v>
      </c>
      <c r="H31" s="1"/>
      <c r="I31" s="48"/>
      <c r="J31" s="57"/>
      <c r="K31" s="48"/>
    </row>
    <row r="32" spans="1:11" ht="14.5">
      <c r="A32" s="50" t="s">
        <v>46</v>
      </c>
      <c r="B32" s="50"/>
      <c r="C32" s="49"/>
      <c r="D32" s="49"/>
      <c r="E32" s="49"/>
      <c r="F32" s="49"/>
      <c r="G32" s="48"/>
      <c r="H32" s="47"/>
      <c r="I32" s="57"/>
      <c r="J32" s="57"/>
      <c r="K32" s="48"/>
    </row>
    <row r="33" spans="1:12" ht="14.5">
      <c r="A33" s="50" t="s">
        <v>51</v>
      </c>
      <c r="B33" s="50"/>
      <c r="C33" s="51"/>
      <c r="D33" s="50"/>
      <c r="E33" s="50"/>
      <c r="F33" s="50"/>
      <c r="G33" s="48"/>
      <c r="H33" s="48"/>
      <c r="I33" s="48"/>
      <c r="J33" s="48"/>
      <c r="K33" s="48"/>
    </row>
    <row r="34" spans="1:12" ht="14.5">
      <c r="A34" s="50" t="s">
        <v>52</v>
      </c>
      <c r="B34" s="50"/>
      <c r="C34" s="51"/>
      <c r="D34" s="50"/>
      <c r="E34" s="50"/>
      <c r="F34" s="50"/>
      <c r="G34" s="48"/>
      <c r="H34" s="48"/>
      <c r="I34" s="48"/>
      <c r="J34" s="48"/>
      <c r="K34" s="48"/>
    </row>
    <row r="35" spans="1:12" ht="14.5">
      <c r="A35" s="50" t="s">
        <v>53</v>
      </c>
      <c r="B35" s="50"/>
      <c r="C35" s="49"/>
      <c r="D35" s="49"/>
      <c r="E35" s="49"/>
      <c r="F35" s="49"/>
      <c r="G35" s="1"/>
      <c r="H35" s="48"/>
      <c r="I35" s="48"/>
      <c r="J35" s="48"/>
      <c r="K35" s="48"/>
    </row>
    <row r="36" spans="1:12" ht="14.5">
      <c r="A36" s="71" t="s">
        <v>60</v>
      </c>
      <c r="B36" s="71"/>
      <c r="C36" s="71"/>
      <c r="D36" s="71"/>
      <c r="E36" s="71"/>
      <c r="F36" s="71"/>
      <c r="G36" s="72"/>
      <c r="H36" s="71"/>
      <c r="I36" s="71"/>
      <c r="J36" s="71"/>
      <c r="K36" s="71"/>
    </row>
    <row r="37" spans="1:12" ht="15" thickBot="1">
      <c r="A37" s="71" t="s">
        <v>61</v>
      </c>
      <c r="B37" s="71"/>
      <c r="C37" s="71"/>
      <c r="D37" s="71"/>
      <c r="E37" s="71"/>
      <c r="F37" s="71"/>
      <c r="G37" s="71"/>
      <c r="H37" s="71"/>
      <c r="I37" s="71"/>
      <c r="J37" s="71"/>
      <c r="K37" s="71"/>
    </row>
    <row r="38" spans="1:12" ht="14" thickBot="1">
      <c r="A38" s="3" t="s">
        <v>32</v>
      </c>
      <c r="B38" s="4"/>
      <c r="C38" s="4"/>
      <c r="D38" s="4"/>
      <c r="E38" s="4"/>
      <c r="F38" s="4"/>
      <c r="G38" s="4"/>
      <c r="H38" s="4"/>
      <c r="I38" s="4"/>
      <c r="J38" s="4"/>
      <c r="K38" s="21"/>
    </row>
    <row r="39" spans="1:12" ht="22.5" customHeight="1" thickBot="1">
      <c r="B39" s="1"/>
      <c r="C39" s="1"/>
      <c r="D39" s="1"/>
      <c r="E39" s="1"/>
      <c r="F39" s="1"/>
      <c r="G39" s="1"/>
      <c r="H39" s="1"/>
      <c r="I39" s="1"/>
      <c r="J39" s="1"/>
      <c r="K39" s="1"/>
      <c r="L39" s="1"/>
    </row>
    <row r="40" spans="1:12" ht="13.5" thickBot="1">
      <c r="A40" s="22" t="s">
        <v>33</v>
      </c>
      <c r="B40" s="22"/>
      <c r="C40" s="22"/>
      <c r="D40" s="22"/>
      <c r="E40" s="22"/>
      <c r="F40" s="23" t="s">
        <v>34</v>
      </c>
      <c r="G40" s="24">
        <f>$G$31/12</f>
        <v>0</v>
      </c>
      <c r="H40" s="6"/>
      <c r="J40" s="6"/>
      <c r="K40" s="1"/>
      <c r="L40" s="1"/>
    </row>
    <row r="41" spans="1:12" ht="13">
      <c r="B41" s="17"/>
      <c r="C41" s="1"/>
      <c r="D41" s="1"/>
      <c r="E41" s="1"/>
      <c r="F41" s="1"/>
      <c r="G41" s="1"/>
      <c r="H41" s="1"/>
      <c r="I41" s="1"/>
      <c r="J41" s="1"/>
      <c r="K41" s="1"/>
      <c r="L41" s="1"/>
    </row>
    <row r="42" spans="1:12" ht="67.5">
      <c r="A42" s="2" t="s">
        <v>48</v>
      </c>
      <c r="B42" s="52" t="s">
        <v>4</v>
      </c>
      <c r="C42" s="53" t="s">
        <v>5</v>
      </c>
      <c r="D42" s="52" t="s">
        <v>35</v>
      </c>
      <c r="E42" s="52" t="s">
        <v>9</v>
      </c>
      <c r="F42" s="52" t="s">
        <v>7</v>
      </c>
      <c r="G42" s="52" t="s">
        <v>8</v>
      </c>
      <c r="H42" s="83" t="s">
        <v>62</v>
      </c>
      <c r="I42" s="83" t="s">
        <v>63</v>
      </c>
      <c r="J42" s="9"/>
      <c r="K42" s="9"/>
      <c r="L42" s="9"/>
    </row>
    <row r="43" spans="1:12" ht="13">
      <c r="A43" s="55"/>
      <c r="B43" s="25">
        <v>0</v>
      </c>
      <c r="C43" s="33">
        <f>C28</f>
        <v>17675</v>
      </c>
      <c r="D43" s="27">
        <f>G40</f>
        <v>0</v>
      </c>
      <c r="E43" s="28">
        <f>B43*D43</f>
        <v>0</v>
      </c>
      <c r="F43" s="29">
        <f>B43*C43</f>
        <v>0</v>
      </c>
      <c r="G43" s="30" t="e">
        <f>F43/D43</f>
        <v>#DIV/0!</v>
      </c>
      <c r="H43" s="28">
        <f>E43-F43</f>
        <v>0</v>
      </c>
      <c r="I43" s="31" t="e">
        <f>H43/D43</f>
        <v>#DIV/0!</v>
      </c>
      <c r="J43" s="5"/>
      <c r="K43" s="5"/>
      <c r="L43" s="5"/>
    </row>
    <row r="44" spans="1:12" ht="13">
      <c r="A44" s="54"/>
      <c r="B44" s="32">
        <v>0</v>
      </c>
      <c r="C44" s="33">
        <f>C28</f>
        <v>17675</v>
      </c>
      <c r="D44" s="34">
        <f>G40</f>
        <v>0</v>
      </c>
      <c r="E44" s="28">
        <f>B44*D44</f>
        <v>0</v>
      </c>
      <c r="F44" s="29">
        <f>B44*C44</f>
        <v>0</v>
      </c>
      <c r="G44" s="30" t="e">
        <f>F44/D44</f>
        <v>#DIV/0!</v>
      </c>
      <c r="H44" s="28">
        <f>E44-F44</f>
        <v>0</v>
      </c>
      <c r="I44" s="31" t="e">
        <f>H44/D44</f>
        <v>#DIV/0!</v>
      </c>
      <c r="J44" s="1"/>
      <c r="K44" s="1"/>
      <c r="L44" s="1"/>
    </row>
    <row r="45" spans="1:12" ht="13">
      <c r="A45" s="54"/>
      <c r="B45" s="25">
        <v>0</v>
      </c>
      <c r="C45" s="26">
        <f>C28</f>
        <v>17675</v>
      </c>
      <c r="D45" s="34">
        <f>G40</f>
        <v>0</v>
      </c>
      <c r="E45" s="28">
        <f>B45*D45</f>
        <v>0</v>
      </c>
      <c r="F45" s="29">
        <f>B45*C45</f>
        <v>0</v>
      </c>
      <c r="G45" s="30" t="e">
        <f>F45/D45</f>
        <v>#DIV/0!</v>
      </c>
      <c r="H45" s="28">
        <f>E45-F45</f>
        <v>0</v>
      </c>
      <c r="I45" s="31" t="e">
        <f>H45/D45</f>
        <v>#DIV/0!</v>
      </c>
      <c r="J45" s="1"/>
      <c r="K45" s="1"/>
      <c r="L45" s="1"/>
    </row>
    <row r="46" spans="1:12" ht="13">
      <c r="A46" s="54"/>
      <c r="B46" s="32">
        <v>0</v>
      </c>
      <c r="C46" s="33">
        <f>C28</f>
        <v>17675</v>
      </c>
      <c r="D46" s="34">
        <f>G40</f>
        <v>0</v>
      </c>
      <c r="E46" s="28">
        <f>B46*D46</f>
        <v>0</v>
      </c>
      <c r="F46" s="29">
        <f>B46*C46</f>
        <v>0</v>
      </c>
      <c r="G46" s="30" t="e">
        <f>F46/D46</f>
        <v>#DIV/0!</v>
      </c>
      <c r="H46" s="28">
        <f>E46-F46</f>
        <v>0</v>
      </c>
      <c r="I46" s="31" t="e">
        <f>H46/D46</f>
        <v>#DIV/0!</v>
      </c>
      <c r="J46" s="1"/>
      <c r="K46" s="1"/>
      <c r="L46" s="1"/>
    </row>
    <row r="47" spans="1:12" ht="16.5" customHeight="1">
      <c r="A47" s="60"/>
      <c r="B47" s="61"/>
      <c r="C47" s="62"/>
      <c r="D47" s="62"/>
      <c r="E47" s="63"/>
      <c r="F47" s="64"/>
      <c r="G47" s="64"/>
      <c r="H47" s="65"/>
      <c r="I47" s="65"/>
      <c r="J47" s="65"/>
      <c r="K47" s="65"/>
      <c r="L47" s="1"/>
    </row>
    <row r="48" spans="1:12" ht="13.5" thickBot="1">
      <c r="B48" s="35"/>
      <c r="C48" s="36"/>
      <c r="D48" s="36"/>
      <c r="E48" s="37"/>
      <c r="F48" s="38"/>
      <c r="G48" s="38"/>
      <c r="H48" s="1"/>
      <c r="I48" s="1"/>
      <c r="J48" s="1"/>
      <c r="K48" s="1"/>
      <c r="L48" s="1"/>
    </row>
    <row r="49" spans="1:12" ht="13.5" thickBot="1">
      <c r="A49" s="22" t="s">
        <v>36</v>
      </c>
      <c r="B49" s="22"/>
      <c r="C49" s="22"/>
      <c r="D49" s="22"/>
      <c r="E49" s="22"/>
      <c r="F49" s="23" t="s">
        <v>34</v>
      </c>
      <c r="G49" s="24">
        <f>$G$31/12</f>
        <v>0</v>
      </c>
      <c r="H49" s="6"/>
      <c r="J49" s="6"/>
      <c r="K49" s="1"/>
      <c r="L49" s="1"/>
    </row>
    <row r="50" spans="1:12" ht="13">
      <c r="B50" s="17"/>
      <c r="C50" s="1"/>
      <c r="D50" s="1"/>
      <c r="E50" s="1"/>
      <c r="F50" s="1"/>
      <c r="G50" s="1"/>
      <c r="H50" s="1"/>
      <c r="I50" s="1"/>
      <c r="J50" s="1"/>
      <c r="K50" s="1"/>
      <c r="L50" s="1"/>
    </row>
    <row r="51" spans="1:12" ht="67.5">
      <c r="A51" s="2" t="s">
        <v>48</v>
      </c>
      <c r="B51" s="58" t="s">
        <v>4</v>
      </c>
      <c r="C51" s="53" t="s">
        <v>5</v>
      </c>
      <c r="D51" s="58" t="s">
        <v>35</v>
      </c>
      <c r="E51" s="52" t="s">
        <v>9</v>
      </c>
      <c r="F51" s="52" t="s">
        <v>7</v>
      </c>
      <c r="G51" s="52" t="s">
        <v>8</v>
      </c>
      <c r="H51" s="83" t="s">
        <v>62</v>
      </c>
      <c r="I51" s="83" t="s">
        <v>63</v>
      </c>
      <c r="J51" s="1"/>
      <c r="K51" s="1"/>
      <c r="L51" s="1"/>
    </row>
    <row r="52" spans="1:12" ht="13">
      <c r="A52" s="55"/>
      <c r="B52" s="25">
        <v>0</v>
      </c>
      <c r="C52" s="82">
        <f>F27</f>
        <v>14729.166666666666</v>
      </c>
      <c r="D52" s="27">
        <f>G49</f>
        <v>0</v>
      </c>
      <c r="E52" s="28">
        <f>B52*D52</f>
        <v>0</v>
      </c>
      <c r="F52" s="29">
        <f>B52*C52</f>
        <v>0</v>
      </c>
      <c r="G52" s="30" t="e">
        <f>F52/D52</f>
        <v>#DIV/0!</v>
      </c>
      <c r="H52" s="28">
        <f>E52-F52</f>
        <v>0</v>
      </c>
      <c r="I52" s="31" t="e">
        <f>H52/D52</f>
        <v>#DIV/0!</v>
      </c>
      <c r="J52" s="5"/>
      <c r="K52" s="5"/>
      <c r="L52" s="5"/>
    </row>
    <row r="53" spans="1:12" ht="13">
      <c r="A53" s="54"/>
      <c r="B53" s="32">
        <v>0</v>
      </c>
      <c r="C53" s="33">
        <f>F27</f>
        <v>14729.166666666666</v>
      </c>
      <c r="D53" s="34">
        <f>G49</f>
        <v>0</v>
      </c>
      <c r="E53" s="28">
        <f>B53*D53</f>
        <v>0</v>
      </c>
      <c r="F53" s="29">
        <f>B53*C53</f>
        <v>0</v>
      </c>
      <c r="G53" s="30" t="e">
        <f>F53/D53</f>
        <v>#DIV/0!</v>
      </c>
      <c r="H53" s="28">
        <f>E53-F53</f>
        <v>0</v>
      </c>
      <c r="I53" s="31" t="e">
        <f>H53/D53</f>
        <v>#DIV/0!</v>
      </c>
      <c r="J53" s="1"/>
      <c r="K53" s="1"/>
      <c r="L53" s="1"/>
    </row>
    <row r="54" spans="1:12" ht="13">
      <c r="A54" s="54"/>
      <c r="B54" s="25">
        <v>0</v>
      </c>
      <c r="C54" s="26">
        <f>F27</f>
        <v>14729.166666666666</v>
      </c>
      <c r="D54" s="34">
        <f>G49</f>
        <v>0</v>
      </c>
      <c r="E54" s="28">
        <f>B54*D54</f>
        <v>0</v>
      </c>
      <c r="F54" s="29">
        <f>B54*C54</f>
        <v>0</v>
      </c>
      <c r="G54" s="30" t="e">
        <f>F54/D54</f>
        <v>#DIV/0!</v>
      </c>
      <c r="H54" s="28">
        <f>E54-F54</f>
        <v>0</v>
      </c>
      <c r="I54" s="31" t="e">
        <f>H54/D54</f>
        <v>#DIV/0!</v>
      </c>
      <c r="J54" s="1"/>
      <c r="K54" s="1"/>
      <c r="L54" s="1"/>
    </row>
    <row r="55" spans="1:12" ht="13">
      <c r="A55" s="54"/>
      <c r="B55" s="32">
        <v>0</v>
      </c>
      <c r="C55" s="33">
        <f>F27</f>
        <v>14729.166666666666</v>
      </c>
      <c r="D55" s="34">
        <f>G49</f>
        <v>0</v>
      </c>
      <c r="E55" s="28">
        <f>B55*D55</f>
        <v>0</v>
      </c>
      <c r="F55" s="29">
        <f>B55*C55</f>
        <v>0</v>
      </c>
      <c r="G55" s="30" t="e">
        <f>F55/D55</f>
        <v>#DIV/0!</v>
      </c>
      <c r="H55" s="28">
        <f>E55-F55</f>
        <v>0</v>
      </c>
      <c r="I55" s="31" t="e">
        <f>H55/D55</f>
        <v>#DIV/0!</v>
      </c>
      <c r="J55" s="1"/>
      <c r="K55" s="1"/>
      <c r="L55" s="1"/>
    </row>
    <row r="56" spans="1:12" ht="16.5" customHeight="1">
      <c r="A56" s="60"/>
      <c r="B56" s="65"/>
      <c r="C56" s="65"/>
      <c r="D56" s="65"/>
      <c r="E56" s="65"/>
      <c r="F56" s="65"/>
      <c r="G56" s="65"/>
      <c r="H56" s="65"/>
      <c r="I56" s="65"/>
      <c r="J56" s="65"/>
      <c r="K56" s="65"/>
      <c r="L56" s="1"/>
    </row>
    <row r="57" spans="1:12" ht="13.5" thickBot="1">
      <c r="B57" s="1"/>
      <c r="C57" s="1"/>
      <c r="D57" s="1"/>
      <c r="E57" s="1"/>
      <c r="F57" s="1"/>
      <c r="G57" s="1"/>
      <c r="H57" s="1"/>
      <c r="I57" s="1"/>
      <c r="J57" s="1"/>
      <c r="K57" s="1"/>
      <c r="L57" s="1"/>
    </row>
    <row r="58" spans="1:12" ht="13.5" thickBot="1">
      <c r="A58" s="22" t="s">
        <v>37</v>
      </c>
      <c r="B58" s="22"/>
      <c r="C58" s="22"/>
      <c r="D58" s="22"/>
      <c r="E58" s="22"/>
      <c r="F58" s="23" t="s">
        <v>34</v>
      </c>
      <c r="G58" s="24">
        <f>$G$31/12</f>
        <v>0</v>
      </c>
      <c r="I58" s="1"/>
      <c r="J58" s="1"/>
      <c r="K58" s="1"/>
      <c r="L58" s="1"/>
    </row>
    <row r="59" spans="1:12" ht="13">
      <c r="B59" s="17"/>
      <c r="C59" s="1"/>
      <c r="D59" s="1"/>
      <c r="E59" s="1"/>
      <c r="F59" s="1"/>
      <c r="G59" s="1"/>
      <c r="H59" s="1"/>
      <c r="I59" s="1"/>
      <c r="J59" s="1"/>
      <c r="K59" s="1"/>
      <c r="L59" s="1"/>
    </row>
    <row r="60" spans="1:12" ht="67.5">
      <c r="A60" s="2" t="s">
        <v>48</v>
      </c>
      <c r="B60" s="58" t="s">
        <v>4</v>
      </c>
      <c r="C60" s="53" t="s">
        <v>5</v>
      </c>
      <c r="D60" s="58" t="s">
        <v>35</v>
      </c>
      <c r="E60" s="52" t="s">
        <v>9</v>
      </c>
      <c r="F60" s="52" t="s">
        <v>7</v>
      </c>
      <c r="G60" s="52" t="s">
        <v>8</v>
      </c>
      <c r="H60" s="83" t="s">
        <v>62</v>
      </c>
      <c r="I60" s="83" t="s">
        <v>63</v>
      </c>
      <c r="J60" s="1"/>
      <c r="K60" s="1"/>
      <c r="L60" s="1"/>
    </row>
    <row r="61" spans="1:12" ht="13">
      <c r="A61" s="55"/>
      <c r="B61" s="25">
        <v>0</v>
      </c>
      <c r="C61" s="82">
        <f>H27</f>
        <v>13256.25</v>
      </c>
      <c r="D61" s="27">
        <f>G58</f>
        <v>0</v>
      </c>
      <c r="E61" s="28">
        <f>B61*D61</f>
        <v>0</v>
      </c>
      <c r="F61" s="29">
        <f>B61*C61</f>
        <v>0</v>
      </c>
      <c r="G61" s="30" t="e">
        <f>F61/D61</f>
        <v>#DIV/0!</v>
      </c>
      <c r="H61" s="28">
        <f>E61-F61</f>
        <v>0</v>
      </c>
      <c r="I61" s="31" t="e">
        <f>H61/D61</f>
        <v>#DIV/0!</v>
      </c>
      <c r="J61" s="1"/>
      <c r="K61" s="1"/>
      <c r="L61" s="1"/>
    </row>
    <row r="62" spans="1:12" ht="13">
      <c r="A62" s="54"/>
      <c r="B62" s="32">
        <v>0</v>
      </c>
      <c r="C62" s="82">
        <f>H27</f>
        <v>13256.25</v>
      </c>
      <c r="D62" s="34">
        <f>G58</f>
        <v>0</v>
      </c>
      <c r="E62" s="28">
        <f>B62*D62</f>
        <v>0</v>
      </c>
      <c r="F62" s="29">
        <f>B62*C62</f>
        <v>0</v>
      </c>
      <c r="G62" s="30" t="e">
        <f>F62/D62</f>
        <v>#DIV/0!</v>
      </c>
      <c r="H62" s="28">
        <f>E62-F62</f>
        <v>0</v>
      </c>
      <c r="I62" s="31" t="e">
        <f>H62/D62</f>
        <v>#DIV/0!</v>
      </c>
      <c r="J62" s="1"/>
      <c r="K62" s="1"/>
      <c r="L62" s="1"/>
    </row>
    <row r="63" spans="1:12" ht="13">
      <c r="A63" s="54"/>
      <c r="B63" s="25">
        <v>0</v>
      </c>
      <c r="C63" s="26">
        <f>H27</f>
        <v>13256.25</v>
      </c>
      <c r="D63" s="34">
        <f>G58</f>
        <v>0</v>
      </c>
      <c r="E63" s="28">
        <f>B63*D63</f>
        <v>0</v>
      </c>
      <c r="F63" s="29">
        <f>B63*C63</f>
        <v>0</v>
      </c>
      <c r="G63" s="30" t="e">
        <f>F63/D63</f>
        <v>#DIV/0!</v>
      </c>
      <c r="H63" s="28">
        <f>E63-F63</f>
        <v>0</v>
      </c>
      <c r="I63" s="31" t="e">
        <f>H63/D63</f>
        <v>#DIV/0!</v>
      </c>
      <c r="J63" s="1"/>
      <c r="K63" s="1"/>
      <c r="L63" s="1"/>
    </row>
    <row r="64" spans="1:12" ht="13">
      <c r="A64" s="54"/>
      <c r="B64" s="32">
        <v>0</v>
      </c>
      <c r="C64" s="33">
        <f>H27</f>
        <v>13256.25</v>
      </c>
      <c r="D64" s="34">
        <f>G58</f>
        <v>0</v>
      </c>
      <c r="E64" s="28">
        <f>B64*D64</f>
        <v>0</v>
      </c>
      <c r="F64" s="29">
        <f>B64*C64</f>
        <v>0</v>
      </c>
      <c r="G64" s="30" t="e">
        <f>F64/D64</f>
        <v>#DIV/0!</v>
      </c>
      <c r="H64" s="28">
        <f>E64-F64</f>
        <v>0</v>
      </c>
      <c r="I64" s="31" t="e">
        <f>H64/D64</f>
        <v>#DIV/0!</v>
      </c>
      <c r="J64" s="1"/>
      <c r="K64" s="1"/>
      <c r="L64" s="1"/>
    </row>
    <row r="65" spans="1:12" ht="13.5" thickBot="1">
      <c r="B65" s="39"/>
      <c r="C65" s="33"/>
      <c r="D65" s="34"/>
      <c r="E65" s="40"/>
      <c r="F65" s="18"/>
      <c r="G65" s="18"/>
      <c r="H65" s="1"/>
      <c r="I65" s="1"/>
      <c r="J65" s="1"/>
      <c r="K65" s="1"/>
      <c r="L65" s="1"/>
    </row>
    <row r="66" spans="1:12" ht="13.5" thickBot="1">
      <c r="A66" s="22" t="s">
        <v>38</v>
      </c>
      <c r="B66" s="41"/>
      <c r="C66" s="41"/>
      <c r="D66" s="41"/>
      <c r="E66" s="41"/>
      <c r="F66" s="23" t="s">
        <v>34</v>
      </c>
      <c r="G66" s="24">
        <f>$G$31/10</f>
        <v>0</v>
      </c>
      <c r="I66" s="7"/>
      <c r="J66" s="7"/>
      <c r="K66" s="1"/>
      <c r="L66" s="1"/>
    </row>
    <row r="67" spans="1:12" ht="13">
      <c r="B67" s="17"/>
      <c r="C67" s="1"/>
      <c r="D67" s="1"/>
      <c r="E67" s="1"/>
      <c r="F67" s="1"/>
      <c r="G67" s="1"/>
      <c r="H67" s="1"/>
      <c r="I67" s="1"/>
      <c r="J67" s="1"/>
      <c r="K67" s="1"/>
      <c r="L67" s="1"/>
    </row>
    <row r="68" spans="1:12" ht="67.5">
      <c r="A68" s="2" t="s">
        <v>48</v>
      </c>
      <c r="B68" s="58" t="s">
        <v>4</v>
      </c>
      <c r="C68" s="53" t="s">
        <v>6</v>
      </c>
      <c r="D68" s="58" t="s">
        <v>39</v>
      </c>
      <c r="E68" s="52" t="s">
        <v>9</v>
      </c>
      <c r="F68" s="52" t="s">
        <v>7</v>
      </c>
      <c r="G68" s="52" t="s">
        <v>8</v>
      </c>
      <c r="H68" s="83" t="s">
        <v>62</v>
      </c>
      <c r="I68" s="83" t="s">
        <v>63</v>
      </c>
      <c r="J68" s="1"/>
      <c r="K68" s="1"/>
      <c r="L68" s="1"/>
    </row>
    <row r="69" spans="1:12" ht="13">
      <c r="A69" s="55"/>
      <c r="B69" s="25">
        <v>0</v>
      </c>
      <c r="C69" s="82">
        <f>G27</f>
        <v>17675</v>
      </c>
      <c r="D69" s="27">
        <f>G66</f>
        <v>0</v>
      </c>
      <c r="E69" s="28">
        <f>B69*D69</f>
        <v>0</v>
      </c>
      <c r="F69" s="29">
        <f>B69*C69</f>
        <v>0</v>
      </c>
      <c r="G69" s="30" t="e">
        <f>F69/D69</f>
        <v>#DIV/0!</v>
      </c>
      <c r="H69" s="28">
        <f>E69-F69</f>
        <v>0</v>
      </c>
      <c r="I69" s="31" t="e">
        <f>H69/D69</f>
        <v>#DIV/0!</v>
      </c>
      <c r="J69" s="5"/>
      <c r="K69" s="5"/>
      <c r="L69" s="5"/>
    </row>
    <row r="70" spans="1:12" ht="13">
      <c r="A70" s="54"/>
      <c r="B70" s="32">
        <v>0</v>
      </c>
      <c r="C70" s="82">
        <f>G27</f>
        <v>17675</v>
      </c>
      <c r="D70" s="34">
        <f>G66</f>
        <v>0</v>
      </c>
      <c r="E70" s="28">
        <f>B70*D70</f>
        <v>0</v>
      </c>
      <c r="F70" s="29">
        <f>B70*C70</f>
        <v>0</v>
      </c>
      <c r="G70" s="30" t="e">
        <f>F70/D70</f>
        <v>#DIV/0!</v>
      </c>
      <c r="H70" s="28">
        <f>E70-F70</f>
        <v>0</v>
      </c>
      <c r="I70" s="31" t="e">
        <f>H70/D70</f>
        <v>#DIV/0!</v>
      </c>
      <c r="J70" s="1"/>
      <c r="K70" s="1"/>
      <c r="L70" s="1"/>
    </row>
    <row r="71" spans="1:12" ht="13">
      <c r="A71" s="54"/>
      <c r="B71" s="25">
        <v>0</v>
      </c>
      <c r="C71" s="84">
        <f>G27</f>
        <v>17675</v>
      </c>
      <c r="D71" s="34">
        <f>G66</f>
        <v>0</v>
      </c>
      <c r="E71" s="28">
        <f>B71*D71</f>
        <v>0</v>
      </c>
      <c r="F71" s="29">
        <f>B71*C71</f>
        <v>0</v>
      </c>
      <c r="G71" s="30" t="e">
        <f>F71/D71</f>
        <v>#DIV/0!</v>
      </c>
      <c r="H71" s="28">
        <f>E71-F71</f>
        <v>0</v>
      </c>
      <c r="I71" s="31" t="e">
        <f>H71/D71</f>
        <v>#DIV/0!</v>
      </c>
      <c r="J71" s="1"/>
      <c r="K71" s="1"/>
      <c r="L71" s="1"/>
    </row>
    <row r="72" spans="1:12" ht="13">
      <c r="A72" s="54"/>
      <c r="B72" s="32">
        <v>0</v>
      </c>
      <c r="C72" s="82">
        <f>G27</f>
        <v>17675</v>
      </c>
      <c r="D72" s="34">
        <f>G66</f>
        <v>0</v>
      </c>
      <c r="E72" s="28">
        <f>B72*D72</f>
        <v>0</v>
      </c>
      <c r="F72" s="29">
        <f>B72*C72</f>
        <v>0</v>
      </c>
      <c r="G72" s="30" t="e">
        <f>F72/D72</f>
        <v>#DIV/0!</v>
      </c>
      <c r="H72" s="28">
        <f>E72-F72</f>
        <v>0</v>
      </c>
      <c r="I72" s="31" t="e">
        <f>H72/D72</f>
        <v>#DIV/0!</v>
      </c>
      <c r="J72" s="1"/>
      <c r="K72" s="1"/>
      <c r="L72" s="1"/>
    </row>
    <row r="73" spans="1:12" ht="16.5" customHeight="1">
      <c r="A73" s="60"/>
      <c r="B73" s="65"/>
      <c r="C73" s="65"/>
      <c r="D73" s="65"/>
      <c r="E73" s="65"/>
      <c r="F73" s="65"/>
      <c r="G73" s="65"/>
      <c r="H73" s="65"/>
      <c r="I73" s="65"/>
      <c r="J73" s="65"/>
      <c r="K73" s="65"/>
      <c r="L73" s="1"/>
    </row>
    <row r="74" spans="1:12" ht="13.5" thickBot="1">
      <c r="B74" s="1"/>
      <c r="C74" s="1"/>
      <c r="D74" s="1"/>
      <c r="E74" s="1"/>
      <c r="F74" s="1"/>
      <c r="G74" s="1"/>
      <c r="H74" s="1"/>
      <c r="I74" s="1"/>
      <c r="J74" s="1"/>
      <c r="K74" s="1"/>
      <c r="L74" s="1"/>
    </row>
    <row r="75" spans="1:12" ht="13.5" thickBot="1">
      <c r="A75" s="22" t="s">
        <v>40</v>
      </c>
      <c r="B75" s="41"/>
      <c r="C75" s="41"/>
      <c r="D75" s="41"/>
      <c r="E75" s="1"/>
      <c r="F75" s="23" t="s">
        <v>34</v>
      </c>
      <c r="G75" s="24">
        <f>$G$31/9</f>
        <v>0</v>
      </c>
      <c r="H75" s="7"/>
      <c r="J75" s="7"/>
      <c r="K75" s="1"/>
      <c r="L75" s="1"/>
    </row>
    <row r="76" spans="1:12" ht="13">
      <c r="B76" s="17"/>
      <c r="C76" s="1"/>
      <c r="D76" s="1"/>
      <c r="E76" s="1"/>
      <c r="F76" s="1"/>
      <c r="G76" s="1"/>
      <c r="H76" s="42"/>
      <c r="I76" s="42"/>
      <c r="J76" s="42"/>
      <c r="K76" s="1"/>
      <c r="L76" s="1"/>
    </row>
    <row r="77" spans="1:12" ht="67.5">
      <c r="A77" s="2" t="s">
        <v>48</v>
      </c>
      <c r="B77" s="58" t="s">
        <v>4</v>
      </c>
      <c r="C77" s="53" t="s">
        <v>6</v>
      </c>
      <c r="D77" s="58" t="s">
        <v>39</v>
      </c>
      <c r="E77" s="52" t="s">
        <v>9</v>
      </c>
      <c r="F77" s="52" t="s">
        <v>7</v>
      </c>
      <c r="G77" s="52" t="s">
        <v>8</v>
      </c>
      <c r="H77" s="83" t="s">
        <v>62</v>
      </c>
      <c r="I77" s="83" t="s">
        <v>63</v>
      </c>
      <c r="J77" s="1"/>
      <c r="K77" s="1"/>
      <c r="L77" s="1"/>
    </row>
    <row r="78" spans="1:12" ht="13">
      <c r="A78" s="55"/>
      <c r="B78" s="25">
        <v>0</v>
      </c>
      <c r="C78" s="82">
        <f>I27</f>
        <v>17675</v>
      </c>
      <c r="D78" s="27">
        <f>G75</f>
        <v>0</v>
      </c>
      <c r="E78" s="28">
        <f>B78*D78</f>
        <v>0</v>
      </c>
      <c r="F78" s="29">
        <f>B78*C78</f>
        <v>0</v>
      </c>
      <c r="G78" s="30" t="e">
        <f>F78/D78</f>
        <v>#DIV/0!</v>
      </c>
      <c r="H78" s="28">
        <f>E78-F78</f>
        <v>0</v>
      </c>
      <c r="I78" s="31" t="e">
        <f>H78/D78</f>
        <v>#DIV/0!</v>
      </c>
      <c r="J78" s="5"/>
      <c r="K78" s="1" t="s">
        <v>2</v>
      </c>
      <c r="L78" s="1"/>
    </row>
    <row r="79" spans="1:12" ht="13">
      <c r="A79" s="54"/>
      <c r="B79" s="32">
        <v>0</v>
      </c>
      <c r="C79" s="82">
        <f>I27</f>
        <v>17675</v>
      </c>
      <c r="D79" s="34">
        <f>G75</f>
        <v>0</v>
      </c>
      <c r="E79" s="28">
        <f>B79*D79</f>
        <v>0</v>
      </c>
      <c r="F79" s="29">
        <f>B79*C79</f>
        <v>0</v>
      </c>
      <c r="G79" s="30" t="e">
        <f>F79/D79</f>
        <v>#DIV/0!</v>
      </c>
      <c r="H79" s="28">
        <f>E79-F79</f>
        <v>0</v>
      </c>
      <c r="I79" s="31" t="e">
        <f>H79/D79</f>
        <v>#DIV/0!</v>
      </c>
      <c r="J79" s="1"/>
      <c r="K79" s="1"/>
      <c r="L79" s="1"/>
    </row>
    <row r="80" spans="1:12" ht="13">
      <c r="A80" s="54"/>
      <c r="B80" s="25">
        <v>0</v>
      </c>
      <c r="C80" s="84">
        <f>I27</f>
        <v>17675</v>
      </c>
      <c r="D80" s="34">
        <f>G75</f>
        <v>0</v>
      </c>
      <c r="E80" s="28">
        <f>B80*D80</f>
        <v>0</v>
      </c>
      <c r="F80" s="29">
        <f>B80*C80</f>
        <v>0</v>
      </c>
      <c r="G80" s="30" t="e">
        <f>F80/D80</f>
        <v>#DIV/0!</v>
      </c>
      <c r="H80" s="28">
        <f>E80-F80</f>
        <v>0</v>
      </c>
      <c r="I80" s="31" t="e">
        <f>H80/D80</f>
        <v>#DIV/0!</v>
      </c>
      <c r="J80" s="1"/>
      <c r="K80" s="1"/>
      <c r="L80" s="1"/>
    </row>
    <row r="81" spans="1:12" ht="13">
      <c r="A81" s="54"/>
      <c r="B81" s="32">
        <v>0</v>
      </c>
      <c r="C81" s="82">
        <f>I27</f>
        <v>17675</v>
      </c>
      <c r="D81" s="34">
        <f>G75</f>
        <v>0</v>
      </c>
      <c r="E81" s="28">
        <f>B81*D81</f>
        <v>0</v>
      </c>
      <c r="F81" s="29">
        <f>B81*C81</f>
        <v>0</v>
      </c>
      <c r="G81" s="30" t="e">
        <f>F81/D81</f>
        <v>#DIV/0!</v>
      </c>
      <c r="H81" s="28">
        <f>E81-F81</f>
        <v>0</v>
      </c>
      <c r="I81" s="31" t="e">
        <f>H81/D81</f>
        <v>#DIV/0!</v>
      </c>
      <c r="J81" s="1"/>
      <c r="K81" s="1"/>
      <c r="L81" s="1"/>
    </row>
    <row r="82" spans="1:12" ht="16.5" customHeight="1">
      <c r="A82" s="60"/>
      <c r="B82" s="65"/>
      <c r="C82" s="65"/>
      <c r="D82" s="65"/>
      <c r="E82" s="65"/>
      <c r="F82" s="65"/>
      <c r="G82" s="65"/>
      <c r="H82" s="65"/>
      <c r="I82" s="65"/>
      <c r="J82" s="65"/>
      <c r="K82" s="65"/>
      <c r="L82" s="1"/>
    </row>
    <row r="83" spans="1:12" ht="13.5" thickBot="1">
      <c r="B83" s="1"/>
      <c r="C83" s="1"/>
      <c r="D83" s="1"/>
      <c r="E83" s="1"/>
      <c r="F83" s="1"/>
      <c r="G83" s="1"/>
      <c r="H83" s="1"/>
      <c r="I83" s="1"/>
      <c r="J83" s="1"/>
      <c r="K83" s="1"/>
      <c r="L83" s="1"/>
    </row>
    <row r="84" spans="1:12" ht="13.5" thickBot="1">
      <c r="A84" s="43" t="s">
        <v>41</v>
      </c>
      <c r="B84" s="8"/>
      <c r="C84" s="8"/>
      <c r="D84" s="8"/>
      <c r="E84" s="8"/>
      <c r="F84" s="23" t="s">
        <v>42</v>
      </c>
      <c r="G84" s="24">
        <f>$G$31/10</f>
        <v>0</v>
      </c>
      <c r="H84" s="8"/>
      <c r="I84" s="8"/>
      <c r="J84" s="8"/>
      <c r="K84" s="8"/>
      <c r="L84" s="8"/>
    </row>
    <row r="85" spans="1:12" ht="13">
      <c r="B85" s="17"/>
      <c r="C85" s="1"/>
      <c r="D85" s="1"/>
      <c r="E85" s="1"/>
      <c r="F85" s="1"/>
      <c r="G85" s="1"/>
      <c r="H85" s="1"/>
      <c r="I85" s="1"/>
      <c r="J85" s="1"/>
      <c r="K85" s="1"/>
      <c r="L85" s="1"/>
    </row>
    <row r="86" spans="1:12" ht="67.5">
      <c r="A86" s="2" t="s">
        <v>48</v>
      </c>
      <c r="B86" s="58" t="s">
        <v>4</v>
      </c>
      <c r="C86" s="58" t="s">
        <v>43</v>
      </c>
      <c r="D86" s="52" t="s">
        <v>44</v>
      </c>
      <c r="E86" s="52" t="s">
        <v>9</v>
      </c>
      <c r="F86" s="52" t="s">
        <v>7</v>
      </c>
      <c r="G86" s="52" t="s">
        <v>8</v>
      </c>
      <c r="H86" s="83" t="s">
        <v>62</v>
      </c>
      <c r="I86" s="83" t="s">
        <v>63</v>
      </c>
      <c r="J86" s="1"/>
      <c r="K86" s="1"/>
      <c r="L86" s="1"/>
    </row>
    <row r="87" spans="1:12" ht="13">
      <c r="A87" s="55"/>
      <c r="B87" s="25">
        <v>0</v>
      </c>
      <c r="C87" s="82">
        <f>$J$27</f>
        <v>17675</v>
      </c>
      <c r="D87" s="27">
        <f>G84</f>
        <v>0</v>
      </c>
      <c r="E87" s="28">
        <f>B87*D87</f>
        <v>0</v>
      </c>
      <c r="F87" s="29">
        <f>B87*C87</f>
        <v>0</v>
      </c>
      <c r="G87" s="30" t="e">
        <f>F87/D87</f>
        <v>#DIV/0!</v>
      </c>
      <c r="H87" s="28">
        <f>E87-F87</f>
        <v>0</v>
      </c>
      <c r="I87" s="31" t="e">
        <f>H87/D87</f>
        <v>#DIV/0!</v>
      </c>
      <c r="J87" s="1"/>
      <c r="K87" s="1"/>
      <c r="L87" s="1"/>
    </row>
    <row r="88" spans="1:12" ht="13">
      <c r="A88" s="54"/>
      <c r="B88" s="32">
        <v>0</v>
      </c>
      <c r="C88" s="82">
        <f>$J$27</f>
        <v>17675</v>
      </c>
      <c r="D88" s="34">
        <f>G84</f>
        <v>0</v>
      </c>
      <c r="E88" s="28">
        <f>B88*D88</f>
        <v>0</v>
      </c>
      <c r="F88" s="29">
        <f>B88*C88</f>
        <v>0</v>
      </c>
      <c r="G88" s="30" t="e">
        <f>F88/D88</f>
        <v>#DIV/0!</v>
      </c>
      <c r="H88" s="28">
        <f>E88-F88</f>
        <v>0</v>
      </c>
      <c r="I88" s="31" t="e">
        <f>H88/D88</f>
        <v>#DIV/0!</v>
      </c>
      <c r="J88" s="1"/>
      <c r="K88" s="1"/>
      <c r="L88" s="1"/>
    </row>
    <row r="89" spans="1:12" ht="13">
      <c r="A89" s="54"/>
      <c r="B89" s="25">
        <v>0</v>
      </c>
      <c r="C89" s="84">
        <f>$J$27</f>
        <v>17675</v>
      </c>
      <c r="D89" s="34">
        <f>G84</f>
        <v>0</v>
      </c>
      <c r="E89" s="28">
        <f>B89*D89</f>
        <v>0</v>
      </c>
      <c r="F89" s="29">
        <f>B89*C89</f>
        <v>0</v>
      </c>
      <c r="G89" s="30" t="e">
        <f>F89/D89</f>
        <v>#DIV/0!</v>
      </c>
      <c r="H89" s="28">
        <f>E89-F89</f>
        <v>0</v>
      </c>
      <c r="I89" s="31" t="e">
        <f>H89/D89</f>
        <v>#DIV/0!</v>
      </c>
      <c r="J89" s="1"/>
      <c r="K89" s="1"/>
      <c r="L89" s="1"/>
    </row>
    <row r="90" spans="1:12" ht="16.5" customHeight="1">
      <c r="A90" s="60"/>
      <c r="B90" s="66"/>
      <c r="C90" s="67"/>
      <c r="D90" s="68"/>
      <c r="E90" s="69"/>
      <c r="F90" s="70"/>
      <c r="G90" s="70"/>
      <c r="H90" s="65"/>
      <c r="I90" s="65"/>
      <c r="J90" s="65"/>
      <c r="K90" s="65"/>
      <c r="L90" s="1"/>
    </row>
    <row r="91" spans="1:12" ht="13.5" thickBot="1">
      <c r="B91" s="44"/>
      <c r="C91" s="45"/>
      <c r="D91" s="46"/>
      <c r="E91" s="40"/>
      <c r="F91" s="33"/>
      <c r="G91" s="33"/>
      <c r="H91" s="1"/>
      <c r="I91" s="1"/>
      <c r="J91" s="1"/>
      <c r="K91" s="1"/>
      <c r="L91" s="1"/>
    </row>
    <row r="92" spans="1:12" ht="13.5" thickBot="1">
      <c r="A92" s="43" t="s">
        <v>45</v>
      </c>
      <c r="B92" s="8"/>
      <c r="C92" s="8"/>
      <c r="D92" s="8"/>
      <c r="E92" s="8"/>
      <c r="F92" s="23" t="s">
        <v>42</v>
      </c>
      <c r="G92" s="24">
        <f>$G$31/9</f>
        <v>0</v>
      </c>
      <c r="H92" s="8"/>
      <c r="J92" s="8"/>
      <c r="K92" s="8"/>
      <c r="L92" s="8"/>
    </row>
    <row r="93" spans="1:12" ht="13">
      <c r="B93" s="17"/>
      <c r="C93" s="1"/>
      <c r="D93" s="1"/>
      <c r="E93" s="1"/>
      <c r="F93" s="1"/>
      <c r="G93" s="1"/>
      <c r="H93" s="1"/>
      <c r="I93" s="1"/>
      <c r="J93" s="1"/>
      <c r="K93" s="1"/>
      <c r="L93" s="1"/>
    </row>
    <row r="94" spans="1:12" ht="67.5">
      <c r="A94" s="2" t="s">
        <v>48</v>
      </c>
      <c r="B94" s="58" t="s">
        <v>4</v>
      </c>
      <c r="C94" s="58" t="s">
        <v>43</v>
      </c>
      <c r="D94" s="52" t="s">
        <v>44</v>
      </c>
      <c r="E94" s="52" t="s">
        <v>9</v>
      </c>
      <c r="F94" s="52" t="s">
        <v>7</v>
      </c>
      <c r="G94" s="52" t="s">
        <v>8</v>
      </c>
      <c r="H94" s="83" t="s">
        <v>62</v>
      </c>
      <c r="I94" s="83" t="s">
        <v>63</v>
      </c>
      <c r="J94" s="1"/>
      <c r="K94" s="1"/>
      <c r="L94" s="1"/>
    </row>
    <row r="95" spans="1:12" ht="13">
      <c r="A95" s="55"/>
      <c r="B95" s="25">
        <v>0</v>
      </c>
      <c r="C95" s="82">
        <f>K27</f>
        <v>17675</v>
      </c>
      <c r="D95" s="27">
        <f>G92</f>
        <v>0</v>
      </c>
      <c r="E95" s="28">
        <f>B95*D95</f>
        <v>0</v>
      </c>
      <c r="F95" s="29">
        <f>B95*C95</f>
        <v>0</v>
      </c>
      <c r="G95" s="30" t="e">
        <f>F95/D95</f>
        <v>#DIV/0!</v>
      </c>
      <c r="H95" s="28">
        <f>E95-F95</f>
        <v>0</v>
      </c>
      <c r="I95" s="31" t="e">
        <f>H95/D95</f>
        <v>#DIV/0!</v>
      </c>
      <c r="J95" s="1"/>
      <c r="K95" s="1"/>
      <c r="L95" s="1"/>
    </row>
    <row r="96" spans="1:12" ht="13">
      <c r="A96" s="54"/>
      <c r="B96" s="32">
        <v>0</v>
      </c>
      <c r="C96" s="33">
        <f>K27</f>
        <v>17675</v>
      </c>
      <c r="D96" s="34">
        <f>G92</f>
        <v>0</v>
      </c>
      <c r="E96" s="28">
        <f>B96*D96</f>
        <v>0</v>
      </c>
      <c r="F96" s="29">
        <f>B96*C96</f>
        <v>0</v>
      </c>
      <c r="G96" s="30" t="e">
        <f>F96/D96</f>
        <v>#DIV/0!</v>
      </c>
      <c r="H96" s="28">
        <f>E96-F96</f>
        <v>0</v>
      </c>
      <c r="I96" s="31" t="e">
        <f>H96/D96</f>
        <v>#DIV/0!</v>
      </c>
      <c r="J96" s="1"/>
      <c r="K96" s="1"/>
      <c r="L96" s="1"/>
    </row>
    <row r="97" spans="1:12" ht="13">
      <c r="A97" s="54"/>
      <c r="B97" s="25">
        <v>0</v>
      </c>
      <c r="C97" s="26">
        <f>K27</f>
        <v>17675</v>
      </c>
      <c r="D97" s="34">
        <f>G92</f>
        <v>0</v>
      </c>
      <c r="E97" s="28">
        <f>B97*D97</f>
        <v>0</v>
      </c>
      <c r="F97" s="29">
        <f>B97*C97</f>
        <v>0</v>
      </c>
      <c r="G97" s="30" t="e">
        <f>F97/D97</f>
        <v>#DIV/0!</v>
      </c>
      <c r="H97" s="28">
        <f>E97-F97</f>
        <v>0</v>
      </c>
      <c r="I97" s="31" t="e">
        <f>H97/D97</f>
        <v>#DIV/0!</v>
      </c>
      <c r="J97" s="1"/>
      <c r="K97" s="1"/>
      <c r="L97" s="1"/>
    </row>
    <row r="98" spans="1:12" ht="13">
      <c r="A98" s="60"/>
      <c r="B98" s="66"/>
      <c r="C98" s="67"/>
      <c r="D98" s="68"/>
      <c r="E98" s="69"/>
      <c r="F98" s="70"/>
      <c r="G98" s="70"/>
      <c r="H98" s="65"/>
      <c r="I98" s="65"/>
      <c r="J98" s="65"/>
      <c r="K98" s="65"/>
      <c r="L98" s="1"/>
    </row>
    <row r="99" spans="1:12" ht="13">
      <c r="B99" s="1"/>
      <c r="C99" s="1"/>
      <c r="D99" s="1"/>
      <c r="E99" s="1"/>
      <c r="F99" s="1"/>
      <c r="G99" s="46"/>
      <c r="H99" s="46"/>
      <c r="I99" s="46"/>
      <c r="J99" s="46"/>
      <c r="K99" s="1"/>
      <c r="L99" s="1"/>
    </row>
  </sheetData>
  <pageMargins left="0.45" right="0.45" top="0.5" bottom="0.5" header="0.3" footer="0.3"/>
  <pageSetup scale="75" orientation="landscape" r:id="rId1"/>
  <ignoredErrors>
    <ignoredError sqref="G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 of the Worksheets</vt:lpstr>
      <vt:lpstr>Proposal Stage </vt:lpstr>
      <vt:lpstr>Award Stage </vt:lpstr>
      <vt:lpstr>'Award Stage '!Print_Area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 Norton</dc:creator>
  <cp:lastModifiedBy>Dominey, Heather</cp:lastModifiedBy>
  <cp:lastPrinted>2011-10-05T14:36:16Z</cp:lastPrinted>
  <dcterms:created xsi:type="dcterms:W3CDTF">2007-02-07T16:28:15Z</dcterms:created>
  <dcterms:modified xsi:type="dcterms:W3CDTF">2023-01-19T19:07:30Z</dcterms:modified>
</cp:coreProperties>
</file>