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790" yWindow="-210" windowWidth="19440" windowHeight="13080" activeTab="1"/>
  </bookViews>
  <sheets>
    <sheet name="Overview of the Worksheets" sheetId="3" r:id="rId1"/>
    <sheet name="Proposal Stage " sheetId="1" r:id="rId2"/>
    <sheet name="Award Stage " sheetId="2" r:id="rId3"/>
  </sheets>
  <definedNames>
    <definedName name="_xlnm.Print_Area" localSheetId="2">'Award Stage '!$A$1:$K$75</definedName>
  </definedNames>
  <calcPr calcId="145621"/>
</workbook>
</file>

<file path=xl/calcChain.xml><?xml version="1.0" encoding="utf-8"?>
<calcChain xmlns="http://schemas.openxmlformats.org/spreadsheetml/2006/main">
  <c r="K20" i="2" l="1"/>
  <c r="J20" i="2"/>
  <c r="E20" i="2"/>
  <c r="I20" i="2"/>
  <c r="D20" i="2"/>
  <c r="G20" i="2"/>
  <c r="K19" i="2"/>
  <c r="J19" i="2"/>
  <c r="E19" i="2"/>
  <c r="I19" i="2" s="1"/>
  <c r="H19" i="2"/>
  <c r="D19" i="2"/>
  <c r="K18" i="2"/>
  <c r="J18" i="2"/>
  <c r="E18" i="2"/>
  <c r="D18" i="2"/>
  <c r="G18" i="2" s="1"/>
  <c r="K17" i="2"/>
  <c r="J17" i="2"/>
  <c r="E17" i="2"/>
  <c r="I17" i="2" s="1"/>
  <c r="D17" i="2"/>
  <c r="G17" i="2" s="1"/>
  <c r="C21" i="2"/>
  <c r="A95" i="1"/>
  <c r="A84" i="1"/>
  <c r="A71" i="1"/>
  <c r="A60" i="1"/>
  <c r="B17" i="1"/>
  <c r="C18" i="1"/>
  <c r="C52" i="1" s="1"/>
  <c r="L57" i="1" s="1"/>
  <c r="D18" i="1"/>
  <c r="E18" i="1"/>
  <c r="B28" i="1"/>
  <c r="C28" i="1" s="1"/>
  <c r="C29" i="1" s="1"/>
  <c r="C30" i="1" s="1"/>
  <c r="C31" i="1" s="1"/>
  <c r="C32" i="1" s="1"/>
  <c r="C33" i="1" s="1"/>
  <c r="C34" i="1" s="1"/>
  <c r="C41" i="1"/>
  <c r="A41" i="1"/>
  <c r="A42" i="1"/>
  <c r="A43" i="1"/>
  <c r="A44" i="1"/>
  <c r="A45" i="1"/>
  <c r="A46" i="1"/>
  <c r="A47" i="1"/>
  <c r="A54" i="1"/>
  <c r="A55" i="1"/>
  <c r="A56" i="1"/>
  <c r="A57" i="1"/>
  <c r="A58" i="1"/>
  <c r="A59" i="1"/>
  <c r="A65" i="1"/>
  <c r="C65" i="1"/>
  <c r="D65" i="1" s="1"/>
  <c r="A66" i="1"/>
  <c r="A67" i="1"/>
  <c r="A68" i="1"/>
  <c r="A69" i="1"/>
  <c r="A70" i="1"/>
  <c r="A78" i="1"/>
  <c r="C78" i="1"/>
  <c r="K78" i="1" s="1"/>
  <c r="A79" i="1"/>
  <c r="A80" i="1"/>
  <c r="A81" i="1"/>
  <c r="A82" i="1"/>
  <c r="A83" i="1"/>
  <c r="A89" i="1"/>
  <c r="A90" i="1"/>
  <c r="A91" i="1"/>
  <c r="A92" i="1"/>
  <c r="A93" i="1"/>
  <c r="A94" i="1"/>
  <c r="C2" i="2"/>
  <c r="C3" i="2"/>
  <c r="C4" i="2"/>
  <c r="J4" i="2"/>
  <c r="C5" i="2"/>
  <c r="D5" i="2"/>
  <c r="F5" i="2" s="1"/>
  <c r="K5" i="2"/>
  <c r="C6" i="2"/>
  <c r="E6" i="2"/>
  <c r="H6" i="2" s="1"/>
  <c r="K6" i="2"/>
  <c r="C7" i="2"/>
  <c r="C8" i="2"/>
  <c r="J8" i="2" s="1"/>
  <c r="C9" i="2"/>
  <c r="C10" i="2"/>
  <c r="J10" i="2" s="1"/>
  <c r="C11" i="2"/>
  <c r="C12" i="2"/>
  <c r="J12" i="2" s="1"/>
  <c r="C13" i="2"/>
  <c r="C14" i="2"/>
  <c r="E14" i="2" s="1"/>
  <c r="C15" i="2"/>
  <c r="D15" i="2"/>
  <c r="C16" i="2"/>
  <c r="D16" i="2" s="1"/>
  <c r="G16" i="2" s="1"/>
  <c r="K16" i="2"/>
  <c r="G34" i="2"/>
  <c r="G44" i="2"/>
  <c r="D48" i="2" s="1"/>
  <c r="E48" i="2" s="1"/>
  <c r="G53" i="2"/>
  <c r="G62" i="2"/>
  <c r="G70" i="2"/>
  <c r="J14" i="2"/>
  <c r="D6" i="2"/>
  <c r="G6" i="2" s="1"/>
  <c r="F16" i="2"/>
  <c r="J16" i="2"/>
  <c r="E11" i="2"/>
  <c r="H11" i="2" s="1"/>
  <c r="K14" i="2"/>
  <c r="E12" i="2"/>
  <c r="H12" i="2" s="1"/>
  <c r="I6" i="2"/>
  <c r="K3" i="2"/>
  <c r="D47" i="2"/>
  <c r="E47" i="2" s="1"/>
  <c r="J5" i="2"/>
  <c r="D21" i="2"/>
  <c r="H17" i="2"/>
  <c r="H20" i="2"/>
  <c r="F20" i="2"/>
  <c r="E5" i="2"/>
  <c r="K12" i="2"/>
  <c r="E7" i="2"/>
  <c r="I7" i="2" s="1"/>
  <c r="D12" i="2"/>
  <c r="G12" i="2" s="1"/>
  <c r="E16" i="2"/>
  <c r="D4" i="2"/>
  <c r="G4" i="2"/>
  <c r="E15" i="2"/>
  <c r="I15" i="2"/>
  <c r="K15" i="2"/>
  <c r="J15" i="2"/>
  <c r="E8" i="2"/>
  <c r="G5" i="2"/>
  <c r="J6" i="2"/>
  <c r="D7" i="2"/>
  <c r="G7" i="2"/>
  <c r="H7" i="2"/>
  <c r="H15" i="2"/>
  <c r="F12" i="2"/>
  <c r="I8" i="2"/>
  <c r="H8" i="2"/>
  <c r="F7" i="2"/>
  <c r="F4" i="2"/>
  <c r="E4" i="2"/>
  <c r="I4" i="2" s="1"/>
  <c r="K8" i="2"/>
  <c r="F6" i="2"/>
  <c r="I12" i="2"/>
  <c r="D50" i="2"/>
  <c r="E50" i="2"/>
  <c r="K7" i="2"/>
  <c r="J7" i="2"/>
  <c r="J21" i="2"/>
  <c r="E21" i="2"/>
  <c r="H21" i="2" s="1"/>
  <c r="K21" i="2"/>
  <c r="C75" i="2" s="1"/>
  <c r="F75" i="2" s="1"/>
  <c r="C22" i="2"/>
  <c r="F17" i="2"/>
  <c r="D40" i="2"/>
  <c r="E40" i="2" s="1"/>
  <c r="D38" i="2"/>
  <c r="E38" i="2" s="1"/>
  <c r="D39" i="2"/>
  <c r="E39" i="2" s="1"/>
  <c r="D37" i="2"/>
  <c r="E37" i="2" s="1"/>
  <c r="K11" i="2"/>
  <c r="J11" i="2"/>
  <c r="D11" i="2"/>
  <c r="G11" i="2" s="1"/>
  <c r="I11" i="2"/>
  <c r="D8" i="2"/>
  <c r="G8" i="2" s="1"/>
  <c r="K4" i="2"/>
  <c r="G19" i="2"/>
  <c r="F19" i="2"/>
  <c r="D57" i="2"/>
  <c r="E57" i="2" s="1"/>
  <c r="D59" i="2"/>
  <c r="E59" i="2" s="1"/>
  <c r="D56" i="2"/>
  <c r="E56" i="2" s="1"/>
  <c r="D58" i="2"/>
  <c r="E58" i="2" s="1"/>
  <c r="E10" i="2"/>
  <c r="H10" i="2" s="1"/>
  <c r="D10" i="2"/>
  <c r="K10" i="2"/>
  <c r="K9" i="2"/>
  <c r="F8" i="2"/>
  <c r="I21" i="2"/>
  <c r="C57" i="2" s="1"/>
  <c r="F57" i="2" s="1"/>
  <c r="H57" i="2" s="1"/>
  <c r="I57" i="2" s="1"/>
  <c r="H4" i="2"/>
  <c r="F10" i="2"/>
  <c r="G10" i="2"/>
  <c r="C67" i="2"/>
  <c r="F67" i="2" s="1"/>
  <c r="C66" i="2"/>
  <c r="F66" i="2"/>
  <c r="C65" i="2"/>
  <c r="F65" i="2" s="1"/>
  <c r="F11" i="2"/>
  <c r="C38" i="2"/>
  <c r="F38" i="2" s="1"/>
  <c r="G38" i="2" s="1"/>
  <c r="C37" i="2"/>
  <c r="F37" i="2" s="1"/>
  <c r="G37" i="2" s="1"/>
  <c r="D22" i="2"/>
  <c r="F22" i="2" s="1"/>
  <c r="K22" i="2"/>
  <c r="C74" i="2"/>
  <c r="F74" i="2" s="1"/>
  <c r="C59" i="2"/>
  <c r="F59" i="2" s="1"/>
  <c r="G59" i="2"/>
  <c r="H38" i="2" l="1"/>
  <c r="I38" i="2" s="1"/>
  <c r="C58" i="2"/>
  <c r="F58" i="2" s="1"/>
  <c r="C56" i="2"/>
  <c r="F56" i="2" s="1"/>
  <c r="G56" i="2" s="1"/>
  <c r="H37" i="2"/>
  <c r="I37" i="2" s="1"/>
  <c r="C73" i="2"/>
  <c r="F73" i="2" s="1"/>
  <c r="L55" i="1"/>
  <c r="E60" i="1"/>
  <c r="E59" i="1"/>
  <c r="B29" i="1"/>
  <c r="C55" i="1" s="1"/>
  <c r="K55" i="1" s="1"/>
  <c r="D78" i="1"/>
  <c r="C54" i="1"/>
  <c r="D54" i="1" s="1"/>
  <c r="K65" i="1"/>
  <c r="C89" i="1"/>
  <c r="D28" i="1"/>
  <c r="M55" i="1"/>
  <c r="C90" i="1"/>
  <c r="C66" i="1"/>
  <c r="D29" i="1"/>
  <c r="H56" i="2"/>
  <c r="I56" i="2" s="1"/>
  <c r="K13" i="2"/>
  <c r="D13" i="2"/>
  <c r="J13" i="2"/>
  <c r="E13" i="2"/>
  <c r="E9" i="2"/>
  <c r="D9" i="2"/>
  <c r="J9" i="2"/>
  <c r="D2" i="2"/>
  <c r="J2" i="2"/>
  <c r="E2" i="2"/>
  <c r="K2" i="2"/>
  <c r="G57" i="2"/>
  <c r="I10" i="2"/>
  <c r="H59" i="2"/>
  <c r="I59" i="2" s="1"/>
  <c r="G22" i="2"/>
  <c r="F21" i="2"/>
  <c r="G21" i="2"/>
  <c r="G15" i="2"/>
  <c r="F15" i="2"/>
  <c r="D75" i="2"/>
  <c r="E75" i="2" s="1"/>
  <c r="H75" i="2" s="1"/>
  <c r="I75" i="2" s="1"/>
  <c r="D74" i="2"/>
  <c r="E74" i="2" s="1"/>
  <c r="H74" i="2" s="1"/>
  <c r="I74" i="2" s="1"/>
  <c r="D73" i="2"/>
  <c r="E73" i="2" s="1"/>
  <c r="H73" i="2" s="1"/>
  <c r="I73" i="2" s="1"/>
  <c r="G75" i="2"/>
  <c r="C40" i="2"/>
  <c r="F40" i="2" s="1"/>
  <c r="E22" i="2"/>
  <c r="J22" i="2"/>
  <c r="C39" i="2"/>
  <c r="F39" i="2" s="1"/>
  <c r="D67" i="2"/>
  <c r="D65" i="2"/>
  <c r="D66" i="2"/>
  <c r="E66" i="2" s="1"/>
  <c r="H66" i="2" s="1"/>
  <c r="I66" i="2" s="1"/>
  <c r="E55" i="1"/>
  <c r="E54" i="1"/>
  <c r="L59" i="1"/>
  <c r="E57" i="1"/>
  <c r="E56" i="1"/>
  <c r="E58" i="1"/>
  <c r="L54" i="1"/>
  <c r="L56" i="1"/>
  <c r="L58" i="1"/>
  <c r="D41" i="1"/>
  <c r="K41" i="1"/>
  <c r="C63" i="1"/>
  <c r="C87" i="1"/>
  <c r="C76" i="1"/>
  <c r="C39" i="1"/>
  <c r="I18" i="2"/>
  <c r="H18" i="2"/>
  <c r="L60" i="1"/>
  <c r="H16" i="2"/>
  <c r="I16" i="2"/>
  <c r="I5" i="2"/>
  <c r="H5" i="2"/>
  <c r="H14" i="2"/>
  <c r="I14" i="2"/>
  <c r="D3" i="2"/>
  <c r="E3" i="2"/>
  <c r="J3" i="2"/>
  <c r="C42" i="1"/>
  <c r="D49" i="2"/>
  <c r="E49" i="2" s="1"/>
  <c r="D14" i="2"/>
  <c r="F18" i="2"/>
  <c r="B30" i="1"/>
  <c r="G58" i="2" l="1"/>
  <c r="H58" i="2"/>
  <c r="I58" i="2" s="1"/>
  <c r="N55" i="1"/>
  <c r="O55" i="1" s="1"/>
  <c r="F55" i="1"/>
  <c r="D55" i="1"/>
  <c r="G55" i="1" s="1"/>
  <c r="H55" i="1" s="1"/>
  <c r="C79" i="1"/>
  <c r="K79" i="1" s="1"/>
  <c r="K54" i="1"/>
  <c r="K90" i="1"/>
  <c r="D90" i="1"/>
  <c r="D79" i="1"/>
  <c r="K66" i="1"/>
  <c r="D66" i="1"/>
  <c r="D89" i="1"/>
  <c r="K89" i="1"/>
  <c r="C80" i="1"/>
  <c r="C67" i="1"/>
  <c r="D30" i="1"/>
  <c r="C43" i="1"/>
  <c r="B31" i="1"/>
  <c r="C56" i="1"/>
  <c r="M56" i="1" s="1"/>
  <c r="C91" i="1"/>
  <c r="F2" i="2"/>
  <c r="G2" i="2"/>
  <c r="I13" i="2"/>
  <c r="H13" i="2"/>
  <c r="L47" i="1"/>
  <c r="L46" i="1"/>
  <c r="L45" i="1"/>
  <c r="E42" i="1"/>
  <c r="F42" i="1" s="1"/>
  <c r="E41" i="1"/>
  <c r="F41" i="1" s="1"/>
  <c r="E43" i="1"/>
  <c r="L41" i="1"/>
  <c r="M41" i="1" s="1"/>
  <c r="L43" i="1"/>
  <c r="L42" i="1"/>
  <c r="M42" i="1" s="1"/>
  <c r="L44" i="1"/>
  <c r="E44" i="1"/>
  <c r="E47" i="1"/>
  <c r="E46" i="1"/>
  <c r="E45" i="1"/>
  <c r="N41" i="1"/>
  <c r="O41" i="1" s="1"/>
  <c r="M54" i="1"/>
  <c r="N54" i="1"/>
  <c r="O54" i="1" s="1"/>
  <c r="I22" i="2"/>
  <c r="H22" i="2"/>
  <c r="G66" i="2"/>
  <c r="D42" i="1"/>
  <c r="K42" i="1"/>
  <c r="N42" i="1" s="1"/>
  <c r="O42" i="1" s="1"/>
  <c r="E67" i="1"/>
  <c r="L66" i="1"/>
  <c r="E70" i="1"/>
  <c r="L68" i="1"/>
  <c r="E69" i="1"/>
  <c r="E71" i="1"/>
  <c r="L69" i="1"/>
  <c r="L71" i="1"/>
  <c r="L65" i="1"/>
  <c r="E68" i="1"/>
  <c r="E66" i="1"/>
  <c r="L67" i="1"/>
  <c r="L70" i="1"/>
  <c r="E65" i="1"/>
  <c r="G14" i="2"/>
  <c r="F14" i="2"/>
  <c r="H3" i="2"/>
  <c r="I3" i="2"/>
  <c r="L83" i="1"/>
  <c r="E79" i="1"/>
  <c r="E78" i="1"/>
  <c r="E80" i="1"/>
  <c r="E84" i="1"/>
  <c r="E82" i="1"/>
  <c r="L80" i="1"/>
  <c r="E83" i="1"/>
  <c r="E81" i="1"/>
  <c r="L84" i="1"/>
  <c r="L78" i="1"/>
  <c r="L82" i="1"/>
  <c r="L79" i="1"/>
  <c r="L81" i="1"/>
  <c r="G54" i="1"/>
  <c r="H54" i="1" s="1"/>
  <c r="F54" i="1"/>
  <c r="E65" i="2"/>
  <c r="H65" i="2" s="1"/>
  <c r="I65" i="2" s="1"/>
  <c r="G65" i="2"/>
  <c r="G40" i="2"/>
  <c r="H40" i="2"/>
  <c r="I40" i="2" s="1"/>
  <c r="I2" i="2"/>
  <c r="H2" i="2"/>
  <c r="F9" i="2"/>
  <c r="G9" i="2"/>
  <c r="F13" i="2"/>
  <c r="G13" i="2"/>
  <c r="G3" i="2"/>
  <c r="F3" i="2"/>
  <c r="E93" i="1"/>
  <c r="E89" i="1"/>
  <c r="E95" i="1"/>
  <c r="L93" i="1"/>
  <c r="E92" i="1"/>
  <c r="L89" i="1"/>
  <c r="L91" i="1"/>
  <c r="M91" i="1" s="1"/>
  <c r="L92" i="1"/>
  <c r="E91" i="1"/>
  <c r="F91" i="1" s="1"/>
  <c r="E94" i="1"/>
  <c r="L90" i="1"/>
  <c r="E90" i="1"/>
  <c r="L95" i="1"/>
  <c r="L94" i="1"/>
  <c r="E67" i="2"/>
  <c r="H67" i="2" s="1"/>
  <c r="I67" i="2" s="1"/>
  <c r="G67" i="2"/>
  <c r="G39" i="2"/>
  <c r="H39" i="2"/>
  <c r="I39" i="2" s="1"/>
  <c r="G74" i="2"/>
  <c r="C48" i="2"/>
  <c r="F48" i="2" s="1"/>
  <c r="C50" i="2"/>
  <c r="F50" i="2" s="1"/>
  <c r="C49" i="2"/>
  <c r="F49" i="2" s="1"/>
  <c r="G49" i="2" s="1"/>
  <c r="C47" i="2"/>
  <c r="F47" i="2" s="1"/>
  <c r="I9" i="2"/>
  <c r="H9" i="2"/>
  <c r="G73" i="2"/>
  <c r="H49" i="2" l="1"/>
  <c r="I49" i="2" s="1"/>
  <c r="G42" i="1"/>
  <c r="H42" i="1" s="1"/>
  <c r="M67" i="1"/>
  <c r="G41" i="1"/>
  <c r="H41" i="1" s="1"/>
  <c r="F56" i="1"/>
  <c r="F80" i="1"/>
  <c r="M80" i="1"/>
  <c r="M89" i="1"/>
  <c r="N89" i="1"/>
  <c r="O89" i="1" s="1"/>
  <c r="F89" i="1"/>
  <c r="G89" i="1"/>
  <c r="H89" i="1" s="1"/>
  <c r="M79" i="1"/>
  <c r="N79" i="1"/>
  <c r="O79" i="1" s="1"/>
  <c r="K43" i="1"/>
  <c r="N43" i="1" s="1"/>
  <c r="O43" i="1" s="1"/>
  <c r="D43" i="1"/>
  <c r="G43" i="1" s="1"/>
  <c r="H43" i="1" s="1"/>
  <c r="H47" i="2"/>
  <c r="I47" i="2" s="1"/>
  <c r="G47" i="2"/>
  <c r="F66" i="1"/>
  <c r="G66" i="1"/>
  <c r="H66" i="1" s="1"/>
  <c r="F43" i="1"/>
  <c r="D91" i="1"/>
  <c r="G91" i="1" s="1"/>
  <c r="H91" i="1" s="1"/>
  <c r="K91" i="1"/>
  <c r="N91" i="1" s="1"/>
  <c r="O91" i="1" s="1"/>
  <c r="G48" i="2"/>
  <c r="H48" i="2"/>
  <c r="I48" i="2" s="1"/>
  <c r="F90" i="1"/>
  <c r="G90" i="1"/>
  <c r="H90" i="1" s="1"/>
  <c r="M78" i="1"/>
  <c r="N78" i="1"/>
  <c r="O78" i="1" s="1"/>
  <c r="F78" i="1"/>
  <c r="G78" i="1"/>
  <c r="H78" i="1" s="1"/>
  <c r="F65" i="1"/>
  <c r="G65" i="1"/>
  <c r="H65" i="1" s="1"/>
  <c r="M66" i="1"/>
  <c r="N66" i="1"/>
  <c r="O66" i="1" s="1"/>
  <c r="K56" i="1"/>
  <c r="N56" i="1" s="1"/>
  <c r="O56" i="1" s="1"/>
  <c r="D56" i="1"/>
  <c r="G56" i="1" s="1"/>
  <c r="H56" i="1" s="1"/>
  <c r="K67" i="1"/>
  <c r="N67" i="1" s="1"/>
  <c r="O67" i="1" s="1"/>
  <c r="D67" i="1"/>
  <c r="G67" i="1" s="1"/>
  <c r="H67" i="1" s="1"/>
  <c r="G50" i="2"/>
  <c r="H50" i="2"/>
  <c r="I50" i="2" s="1"/>
  <c r="M90" i="1"/>
  <c r="N90" i="1"/>
  <c r="O90" i="1" s="1"/>
  <c r="F79" i="1"/>
  <c r="G79" i="1"/>
  <c r="H79" i="1" s="1"/>
  <c r="M65" i="1"/>
  <c r="N65" i="1"/>
  <c r="O65" i="1" s="1"/>
  <c r="F67" i="1"/>
  <c r="M43" i="1"/>
  <c r="B32" i="1"/>
  <c r="C44" i="1"/>
  <c r="M44" i="1" s="1"/>
  <c r="C92" i="1"/>
  <c r="D31" i="1"/>
  <c r="C68" i="1"/>
  <c r="M68" i="1" s="1"/>
  <c r="C81" i="1"/>
  <c r="M81" i="1" s="1"/>
  <c r="C57" i="1"/>
  <c r="K80" i="1"/>
  <c r="N80" i="1" s="1"/>
  <c r="O80" i="1" s="1"/>
  <c r="D80" i="1"/>
  <c r="G80" i="1" s="1"/>
  <c r="H80" i="1" s="1"/>
  <c r="F44" i="1" l="1"/>
  <c r="K57" i="1"/>
  <c r="N57" i="1" s="1"/>
  <c r="O57" i="1" s="1"/>
  <c r="D57" i="1"/>
  <c r="G57" i="1" s="1"/>
  <c r="H57" i="1" s="1"/>
  <c r="M57" i="1"/>
  <c r="F57" i="1"/>
  <c r="K92" i="1"/>
  <c r="N92" i="1" s="1"/>
  <c r="O92" i="1" s="1"/>
  <c r="D92" i="1"/>
  <c r="G92" i="1" s="1"/>
  <c r="H92" i="1" s="1"/>
  <c r="K81" i="1"/>
  <c r="N81" i="1" s="1"/>
  <c r="O81" i="1" s="1"/>
  <c r="D81" i="1"/>
  <c r="G81" i="1" s="1"/>
  <c r="H81" i="1" s="1"/>
  <c r="K44" i="1"/>
  <c r="N44" i="1" s="1"/>
  <c r="O44" i="1" s="1"/>
  <c r="D44" i="1"/>
  <c r="G44" i="1" s="1"/>
  <c r="H44" i="1" s="1"/>
  <c r="F68" i="1"/>
  <c r="F92" i="1"/>
  <c r="F81" i="1"/>
  <c r="K68" i="1"/>
  <c r="N68" i="1" s="1"/>
  <c r="O68" i="1" s="1"/>
  <c r="D68" i="1"/>
  <c r="G68" i="1" s="1"/>
  <c r="H68" i="1" s="1"/>
  <c r="D32" i="1"/>
  <c r="C45" i="1"/>
  <c r="C69" i="1"/>
  <c r="C82" i="1"/>
  <c r="C58" i="1"/>
  <c r="B33" i="1"/>
  <c r="C93" i="1"/>
  <c r="M92" i="1"/>
  <c r="K82" i="1" l="1"/>
  <c r="N82" i="1" s="1"/>
  <c r="O82" i="1" s="1"/>
  <c r="D82" i="1"/>
  <c r="G82" i="1" s="1"/>
  <c r="H82" i="1" s="1"/>
  <c r="M82" i="1"/>
  <c r="F82" i="1"/>
  <c r="K69" i="1"/>
  <c r="N69" i="1" s="1"/>
  <c r="O69" i="1" s="1"/>
  <c r="D69" i="1"/>
  <c r="G69" i="1" s="1"/>
  <c r="H69" i="1" s="1"/>
  <c r="M69" i="1"/>
  <c r="F69" i="1"/>
  <c r="D58" i="1"/>
  <c r="G58" i="1" s="1"/>
  <c r="H58" i="1" s="1"/>
  <c r="K58" i="1"/>
  <c r="N58" i="1" s="1"/>
  <c r="O58" i="1" s="1"/>
  <c r="M58" i="1"/>
  <c r="F58" i="1"/>
  <c r="K93" i="1"/>
  <c r="N93" i="1" s="1"/>
  <c r="O93" i="1" s="1"/>
  <c r="D93" i="1"/>
  <c r="G93" i="1" s="1"/>
  <c r="H93" i="1" s="1"/>
  <c r="F93" i="1"/>
  <c r="M93" i="1"/>
  <c r="C83" i="1"/>
  <c r="B34" i="1"/>
  <c r="C94" i="1"/>
  <c r="D33" i="1"/>
  <c r="C46" i="1"/>
  <c r="C70" i="1"/>
  <c r="C59" i="1"/>
  <c r="D45" i="1"/>
  <c r="G45" i="1" s="1"/>
  <c r="H45" i="1" s="1"/>
  <c r="K45" i="1"/>
  <c r="N45" i="1" s="1"/>
  <c r="O45" i="1" s="1"/>
  <c r="M45" i="1"/>
  <c r="F45" i="1"/>
  <c r="D59" i="1" l="1"/>
  <c r="G59" i="1" s="1"/>
  <c r="H59" i="1" s="1"/>
  <c r="K59" i="1"/>
  <c r="N59" i="1" s="1"/>
  <c r="O59" i="1" s="1"/>
  <c r="F59" i="1"/>
  <c r="M59" i="1"/>
  <c r="K94" i="1"/>
  <c r="N94" i="1" s="1"/>
  <c r="O94" i="1" s="1"/>
  <c r="D94" i="1"/>
  <c r="G94" i="1" s="1"/>
  <c r="H94" i="1" s="1"/>
  <c r="F94" i="1"/>
  <c r="M94" i="1"/>
  <c r="D70" i="1"/>
  <c r="G70" i="1" s="1"/>
  <c r="H70" i="1" s="1"/>
  <c r="K70" i="1"/>
  <c r="N70" i="1" s="1"/>
  <c r="O70" i="1" s="1"/>
  <c r="F70" i="1"/>
  <c r="M70" i="1"/>
  <c r="C47" i="1"/>
  <c r="D34" i="1"/>
  <c r="C71" i="1"/>
  <c r="C60" i="1"/>
  <c r="C95" i="1"/>
  <c r="C84" i="1"/>
  <c r="D46" i="1"/>
  <c r="G46" i="1" s="1"/>
  <c r="H46" i="1" s="1"/>
  <c r="K46" i="1"/>
  <c r="N46" i="1" s="1"/>
  <c r="O46" i="1" s="1"/>
  <c r="M46" i="1"/>
  <c r="F46" i="1"/>
  <c r="K83" i="1"/>
  <c r="N83" i="1" s="1"/>
  <c r="O83" i="1" s="1"/>
  <c r="D83" i="1"/>
  <c r="G83" i="1" s="1"/>
  <c r="H83" i="1" s="1"/>
  <c r="M83" i="1"/>
  <c r="F83" i="1"/>
  <c r="D71" i="1" l="1"/>
  <c r="G71" i="1" s="1"/>
  <c r="H71" i="1" s="1"/>
  <c r="K71" i="1"/>
  <c r="N71" i="1" s="1"/>
  <c r="O71" i="1" s="1"/>
  <c r="M71" i="1"/>
  <c r="F71" i="1"/>
  <c r="D84" i="1"/>
  <c r="G84" i="1" s="1"/>
  <c r="H84" i="1" s="1"/>
  <c r="K84" i="1"/>
  <c r="N84" i="1" s="1"/>
  <c r="O84" i="1" s="1"/>
  <c r="M84" i="1"/>
  <c r="F84" i="1"/>
  <c r="D60" i="1"/>
  <c r="G60" i="1" s="1"/>
  <c r="H60" i="1" s="1"/>
  <c r="K60" i="1"/>
  <c r="N60" i="1" s="1"/>
  <c r="O60" i="1" s="1"/>
  <c r="F60" i="1"/>
  <c r="M60" i="1"/>
  <c r="D95" i="1"/>
  <c r="G95" i="1" s="1"/>
  <c r="H95" i="1" s="1"/>
  <c r="K95" i="1"/>
  <c r="N95" i="1" s="1"/>
  <c r="O95" i="1" s="1"/>
  <c r="F95" i="1"/>
  <c r="M95" i="1"/>
  <c r="D47" i="1"/>
  <c r="G47" i="1" s="1"/>
  <c r="H47" i="1" s="1"/>
  <c r="K47" i="1"/>
  <c r="N47" i="1" s="1"/>
  <c r="O47" i="1" s="1"/>
  <c r="M47" i="1"/>
  <c r="F47" i="1"/>
</calcChain>
</file>

<file path=xl/sharedStrings.xml><?xml version="1.0" encoding="utf-8"?>
<sst xmlns="http://schemas.openxmlformats.org/spreadsheetml/2006/main" count="236" uniqueCount="113">
  <si>
    <t xml:space="preserve"> 1) At left in cells A21 enter faculty's name.</t>
  </si>
  <si>
    <t xml:space="preserve"> 2) At left in A23, enter faculty's Institutional Base Salary (IBS) </t>
  </si>
  <si>
    <t xml:space="preserve"> 4)  At left, in cell B24, alter escalation rate if required by sponsor.</t>
  </si>
  <si>
    <t>FY17</t>
  </si>
  <si>
    <t>FY 10 &amp; 11 1/10-12/11</t>
  </si>
  <si>
    <t>FY18</t>
  </si>
  <si>
    <t xml:space="preserve"> 3) At left in cells A28-A34, enter Brown fiscal years involved in proposal.</t>
  </si>
  <si>
    <t xml:space="preserve">     calculate.  If promotion anticipated, in cells B29-34, adjust Institutional Base Salary for that fiscal year.</t>
  </si>
  <si>
    <t xml:space="preserve"> 5) Cell B28 will automatically populate with the salary entered in A23, Out-year salaries will</t>
  </si>
  <si>
    <t>ENTER FACULTY MONTHLY ACADMIC YEAR SALARY &amp; PROPOSED EFFORT BASED ON TYPE OF APPOINTMENT AND NUMBER OF PAY PERIODS</t>
  </si>
  <si>
    <t>12 MONTH AY APPOINTMENT PAID OVER 12 MONTHS</t>
  </si>
  <si>
    <t>AY Monthly Salary</t>
  </si>
  <si>
    <t>AY Salary*</t>
  </si>
  <si>
    <t xml:space="preserve">10 MONTH AY APPOINTMENT  PAID OVER 10 MONTHS </t>
  </si>
  <si>
    <t>AY Salary</t>
  </si>
  <si>
    <t xml:space="preserve">9 MONTH AY APPOINTMENT  PAID OVER 9 MONTHS </t>
  </si>
  <si>
    <t>SUMMER SALARY 10 MONTH APPOINTMENT</t>
  </si>
  <si>
    <t>Summer Monthly Salary</t>
  </si>
  <si>
    <t>NIH Cap*</t>
  </si>
  <si>
    <t>SUMMER salary</t>
  </si>
  <si>
    <t>SUMMER SALARY 9 MONTH APPOINTMENT</t>
  </si>
  <si>
    <t>7)  $ Cap Distr to NIH Account and % Effort Distribution to NIH Account will calculate.</t>
  </si>
  <si>
    <t xml:space="preserve">     by fiscal Year in column B of the appropriate 12, 10 or 9 month appointment type.</t>
  </si>
  <si>
    <t xml:space="preserve">     If effort changes during fiscal year, input    changed effort % in column J. </t>
  </si>
  <si>
    <r>
      <t xml:space="preserve">   </t>
    </r>
    <r>
      <rPr>
        <i/>
        <sz val="11"/>
        <rFont val="Sylfaen"/>
        <family val="1"/>
      </rPr>
      <t xml:space="preserve">  (See IBS defintion &amp; instructions on how to calculate on the Overview of the Worksheets Tab).</t>
    </r>
  </si>
  <si>
    <t>8) Enter % distribution to NIH Account into COEUS budget under % Effort Charged based</t>
  </si>
  <si>
    <r>
      <t xml:space="preserve">6)  For the year's where the individual's salary is greater than the NIH CAP, enter </t>
    </r>
    <r>
      <rPr>
        <u/>
        <sz val="11"/>
        <rFont val="Sylfaen"/>
        <family val="1"/>
      </rPr>
      <t xml:space="preserve">Effort % </t>
    </r>
    <r>
      <rPr>
        <sz val="11"/>
        <rFont val="Sylfaen"/>
        <family val="1"/>
      </rPr>
      <t xml:space="preserve">commitment </t>
    </r>
  </si>
  <si>
    <t xml:space="preserve">    (See IBS defintion &amp; instructions on how to calculate on the Overview of the Worksheets Tab).</t>
  </si>
  <si>
    <t xml:space="preserve">1) Enter faculty's Institutional Base Salary (IBS) in the yellow square to the right </t>
  </si>
  <si>
    <r>
      <t xml:space="preserve">9)  Attach copy of worksheet to COEUS under the </t>
    </r>
    <r>
      <rPr>
        <u/>
        <sz val="11"/>
        <rFont val="Sylfaen"/>
        <family val="1"/>
      </rPr>
      <t>NIH Salary Cap Worksheet</t>
    </r>
    <r>
      <rPr>
        <sz val="11"/>
        <rFont val="Sylfaen"/>
        <family val="1"/>
      </rPr>
      <t xml:space="preserve"> Narrative/Attachment Type.</t>
    </r>
  </si>
  <si>
    <t>Account #</t>
  </si>
  <si>
    <t>NIH Cap for             12 MO APPT</t>
  </si>
  <si>
    <t>NIH Cap for    9 MO APPT</t>
  </si>
  <si>
    <t>2) In Column A - Enter all NIH accounts in the appropriate Appointment / Paid over time section.</t>
  </si>
  <si>
    <t>3) In Column B - For each account, enter the Effort % commttment.</t>
  </si>
  <si>
    <r>
      <t>4) Amounts in these two columns (</t>
    </r>
    <r>
      <rPr>
        <b/>
        <i/>
        <sz val="11"/>
        <rFont val="Sylfaen"/>
        <family val="1"/>
      </rPr>
      <t>% Distribution to NIH account</t>
    </r>
    <r>
      <rPr>
        <sz val="11"/>
        <rFont val="Sylfaen"/>
        <family val="1"/>
      </rPr>
      <t xml:space="preserve"> and </t>
    </r>
    <r>
      <rPr>
        <b/>
        <i/>
        <sz val="11"/>
        <rFont val="Sylfaen"/>
        <family val="1"/>
      </rPr>
      <t xml:space="preserve">$ cap-distr to NIH Account) </t>
    </r>
    <r>
      <rPr>
        <sz val="11"/>
        <rFont val="Sylfaen"/>
        <family val="1"/>
      </rPr>
      <t>for each account will automatically calculate.</t>
    </r>
  </si>
  <si>
    <t>AWARD PERIOD</t>
  </si>
  <si>
    <t>FY 99 10/98-12/99</t>
  </si>
  <si>
    <t xml:space="preserve"> </t>
  </si>
  <si>
    <t>Instructions:</t>
  </si>
  <si>
    <t>Effort</t>
  </si>
  <si>
    <t>NIH AY Cap/mo^</t>
  </si>
  <si>
    <t>NIH AY Cap/mo</t>
  </si>
  <si>
    <t xml:space="preserve"> $ cap-distr to NIH account</t>
  </si>
  <si>
    <t>% distribution to NIH account</t>
  </si>
  <si>
    <t>total monthly salary</t>
  </si>
  <si>
    <t>FY 99 1/00-12/00</t>
  </si>
  <si>
    <t>FY 00 1/00-12/00</t>
  </si>
  <si>
    <t>FY 01 10/00-12/00</t>
  </si>
  <si>
    <t>FY 01 1/01-12/01</t>
  </si>
  <si>
    <t>FY 02 1/02-12/02</t>
  </si>
  <si>
    <t>FY 00 1/99-12/99</t>
  </si>
  <si>
    <t>FY 04 1/04-12/04</t>
  </si>
  <si>
    <t>FY 03 1/03-12/03</t>
  </si>
  <si>
    <t>FY 05 1/05-12/05</t>
  </si>
  <si>
    <t>FY 06 1/06-12/06</t>
  </si>
  <si>
    <t>FY 07 1/07-12/07</t>
  </si>
  <si>
    <t>FY 08 1/08-12/08</t>
  </si>
  <si>
    <t>FY 09 1/09-12/09</t>
  </si>
  <si>
    <t>FY 10 1/10-12/10</t>
  </si>
  <si>
    <t>SUMMER SALARY</t>
  </si>
  <si>
    <t>Faculty AY Salary</t>
  </si>
  <si>
    <t>Brown Fiscal Years Involved</t>
  </si>
  <si>
    <t>% effort distribution to NIH account</t>
  </si>
  <si>
    <t xml:space="preserve">9 MONTH </t>
  </si>
  <si>
    <t xml:space="preserve">10 MONTH  </t>
  </si>
  <si>
    <t xml:space="preserve">12 MONTH APPOINTMENT </t>
  </si>
  <si>
    <t>Faculty Name</t>
  </si>
  <si>
    <t>Current Salary</t>
  </si>
  <si>
    <t xml:space="preserve">Brown Fiscal Years </t>
  </si>
  <si>
    <t>NIH Cap/mo*</t>
  </si>
  <si>
    <t>Effort %</t>
  </si>
  <si>
    <t>If effort changes during fiscal year, use column J to calculate the 2nd %effort charged</t>
  </si>
  <si>
    <t>Monthly AY Salary at 100% Effort</t>
  </si>
  <si>
    <t>Monthly SUMMER salary at 100% Effort</t>
  </si>
  <si>
    <t>Escalation Rate</t>
  </si>
  <si>
    <t>Effective Monthly Cap for 100% effort</t>
  </si>
  <si>
    <t xml:space="preserve">ACADEMIC YEAR APPOINTMENT </t>
  </si>
  <si>
    <t xml:space="preserve">    on appropriate fiscal year.</t>
  </si>
  <si>
    <t>10 month appointment reaches salary cap at</t>
  </si>
  <si>
    <t>9 month appointment reaches salary cap at</t>
  </si>
  <si>
    <t>NIH (12 Month) SALARY CAP</t>
  </si>
  <si>
    <t>ENTER FACULTY MONTHLY ACADEMIC YEAR PROPOSED EFFORT BASED ON TYPE OF APPOINTMENT</t>
  </si>
  <si>
    <t>% effort distribution to 2 ledger</t>
  </si>
  <si>
    <t>% effort  distribution to 2 ledger</t>
  </si>
  <si>
    <t>Potential Cal Year Salary</t>
  </si>
  <si>
    <t>for 10 Mo Appt</t>
  </si>
  <si>
    <t>for 9 Mo Appt</t>
  </si>
  <si>
    <t>FY16</t>
  </si>
  <si>
    <t>FY10 1/11-12/11</t>
  </si>
  <si>
    <t>NIH SALARY CAP</t>
  </si>
  <si>
    <t>NIH Cap for 10 MO APPT</t>
  </si>
  <si>
    <t>10 MO AY Appt Pd Over 12 mo (10 mo appt CAP/12 MO)*</t>
  </si>
  <si>
    <t>10 MO AY Appt Pd Over 10 mo (10 mo appt CAP/10 MO)*</t>
  </si>
  <si>
    <t>9 MO AY Appt Pd Over 12 mo (9 mo appt CAP/12 MO)*</t>
  </si>
  <si>
    <t>9 MO AY Appt Pd Over 9 mo (9 mo appt CAP/9 MO)*</t>
  </si>
  <si>
    <t>Summer Salary CAP/MO (10/2)</t>
  </si>
  <si>
    <t>Summer Salary CAP/MO (9/3)</t>
  </si>
  <si>
    <t>FY19</t>
  </si>
  <si>
    <t>FY20</t>
  </si>
  <si>
    <t>FY21</t>
  </si>
  <si>
    <t>$ over cap  allocated to Cost Center</t>
  </si>
  <si>
    <t>% effort distribution to Cost Center</t>
  </si>
  <si>
    <t xml:space="preserve">*NOTE - The amount(s) in column H (amount over cap to be allocated to Cost Center) are carried forward to the PAF. </t>
  </si>
  <si>
    <t>amount over cap to be allocated to Cost Center</t>
  </si>
  <si>
    <t>% distribution to Cost Center</t>
  </si>
  <si>
    <t>FY 12 12/11 - 6/30/12</t>
  </si>
  <si>
    <t>FY 13 7/12 -6/30/13</t>
  </si>
  <si>
    <t xml:space="preserve">FY 14 7/13 to 1/14 </t>
  </si>
  <si>
    <t>FY 14 &amp; 15  10/14 to 1/15</t>
  </si>
  <si>
    <t>to the Costing Allocation.</t>
  </si>
  <si>
    <t>FY22</t>
  </si>
  <si>
    <t>FY16 (1/10/16+)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</si>
</sst>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s>
  <fonts count="37" x14ac:knownFonts="1">
    <font>
      <sz val="10"/>
      <name val="Arial"/>
    </font>
    <font>
      <sz val="10"/>
      <name val="Arial"/>
    </font>
    <font>
      <b/>
      <sz val="8"/>
      <name val="Arial Unicode MS"/>
      <family val="2"/>
    </font>
    <font>
      <sz val="9"/>
      <name val="Sylfaen"/>
      <family val="1"/>
    </font>
    <font>
      <sz val="9"/>
      <name val="Arial Unicode MS"/>
      <family val="2"/>
    </font>
    <font>
      <b/>
      <sz val="9"/>
      <name val="Arial Unicode MS"/>
      <family val="2"/>
    </font>
    <font>
      <b/>
      <sz val="10"/>
      <name val="Sylfaen"/>
      <family val="1"/>
    </font>
    <font>
      <sz val="10"/>
      <name val="Sylfaen"/>
      <family val="1"/>
    </font>
    <font>
      <b/>
      <sz val="9"/>
      <name val="Sylfaen"/>
      <family val="1"/>
    </font>
    <font>
      <b/>
      <sz val="9"/>
      <color indexed="8"/>
      <name val="Sylfaen"/>
      <family val="1"/>
    </font>
    <font>
      <sz val="9"/>
      <color indexed="8"/>
      <name val="Sylfaen"/>
      <family val="1"/>
    </font>
    <font>
      <i/>
      <sz val="9"/>
      <name val="Sylfaen"/>
      <family val="1"/>
    </font>
    <font>
      <sz val="8"/>
      <name val="Arial"/>
      <family val="2"/>
    </font>
    <font>
      <b/>
      <i/>
      <sz val="9"/>
      <color indexed="10"/>
      <name val="Sylfaen"/>
      <family val="1"/>
    </font>
    <font>
      <i/>
      <sz val="9"/>
      <color indexed="10"/>
      <name val="Sylfaen"/>
      <family val="1"/>
    </font>
    <font>
      <sz val="9"/>
      <color indexed="10"/>
      <name val="Sylfaen"/>
      <family val="1"/>
    </font>
    <font>
      <i/>
      <sz val="9"/>
      <color indexed="8"/>
      <name val="Sylfaen"/>
      <family val="1"/>
    </font>
    <font>
      <b/>
      <sz val="10"/>
      <name val="Arial"/>
      <family val="2"/>
    </font>
    <font>
      <b/>
      <sz val="9"/>
      <color indexed="10"/>
      <name val="Sylfaen"/>
      <family val="1"/>
    </font>
    <font>
      <sz val="11"/>
      <name val="Sylfaen"/>
      <family val="1"/>
    </font>
    <font>
      <i/>
      <sz val="11"/>
      <name val="Sylfaen"/>
      <family val="1"/>
    </font>
    <font>
      <u/>
      <sz val="11"/>
      <name val="Sylfaen"/>
      <family val="1"/>
    </font>
    <font>
      <b/>
      <sz val="11"/>
      <name val="Sylfaen"/>
      <family val="1"/>
    </font>
    <font>
      <b/>
      <i/>
      <sz val="10"/>
      <name val="Sylfaen"/>
      <family val="1"/>
    </font>
    <font>
      <b/>
      <i/>
      <sz val="11"/>
      <name val="Sylfaen"/>
      <family val="1"/>
    </font>
    <font>
      <b/>
      <sz val="12"/>
      <name val="Sylfaen"/>
      <family val="1"/>
    </font>
    <font>
      <b/>
      <i/>
      <sz val="9"/>
      <color indexed="10"/>
      <name val="Sylfaen"/>
      <family val="1"/>
    </font>
    <font>
      <b/>
      <i/>
      <sz val="9"/>
      <color indexed="17"/>
      <name val="Sylfaen"/>
      <family val="1"/>
    </font>
    <font>
      <sz val="9"/>
      <name val="Calibri"/>
      <family val="2"/>
    </font>
    <font>
      <b/>
      <sz val="9"/>
      <name val="Calibri"/>
      <family val="2"/>
    </font>
    <font>
      <b/>
      <sz val="9"/>
      <color indexed="10"/>
      <name val="Sylfaen"/>
      <family val="1"/>
    </font>
    <font>
      <b/>
      <sz val="9"/>
      <color indexed="17"/>
      <name val="Sylfaen"/>
      <family val="1"/>
    </font>
    <font>
      <sz val="9"/>
      <color indexed="14"/>
      <name val="Sylfaen"/>
      <family val="1"/>
    </font>
    <font>
      <b/>
      <sz val="10"/>
      <name val="Calibri"/>
      <family val="2"/>
    </font>
    <font>
      <b/>
      <sz val="9"/>
      <color indexed="14"/>
      <name val="Sylfaen"/>
      <family val="1"/>
    </font>
    <font>
      <sz val="8"/>
      <name val="Verdana"/>
    </font>
    <font>
      <sz val="10"/>
      <name val="Calibri"/>
      <family val="2"/>
    </font>
  </fonts>
  <fills count="8">
    <fill>
      <patternFill patternType="none"/>
    </fill>
    <fill>
      <patternFill patternType="gray125"/>
    </fill>
    <fill>
      <patternFill patternType="solid">
        <fgColor indexed="13"/>
        <bgColor indexed="64"/>
      </patternFill>
    </fill>
    <fill>
      <patternFill patternType="solid">
        <fgColor indexed="4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diagonal/>
    </border>
    <border>
      <left/>
      <right style="hair">
        <color indexed="64"/>
      </right>
      <top/>
      <bottom/>
      <diagonal/>
    </border>
    <border>
      <left style="hair">
        <color indexed="64"/>
      </left>
      <right style="hair">
        <color indexed="64"/>
      </right>
      <top/>
      <bottom/>
      <diagonal/>
    </border>
    <border>
      <left/>
      <right style="thick">
        <color indexed="64"/>
      </right>
      <top/>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31">
    <xf numFmtId="0" fontId="0" fillId="0" borderId="0" xfId="0"/>
    <xf numFmtId="0" fontId="3" fillId="0" borderId="0" xfId="0" applyFont="1"/>
    <xf numFmtId="0" fontId="6" fillId="0" borderId="0" xfId="0" applyFont="1"/>
    <xf numFmtId="0" fontId="7" fillId="0" borderId="0" xfId="0" applyFont="1"/>
    <xf numFmtId="0" fontId="6" fillId="0" borderId="1" xfId="0" applyFont="1" applyBorder="1"/>
    <xf numFmtId="0" fontId="3" fillId="0" borderId="2" xfId="0" applyFont="1" applyBorder="1"/>
    <xf numFmtId="0" fontId="3" fillId="0" borderId="0" xfId="0" applyFont="1" applyFill="1"/>
    <xf numFmtId="0" fontId="11" fillId="0" borderId="3" xfId="0" applyFont="1" applyBorder="1" applyAlignment="1">
      <alignment horizontal="center"/>
    </xf>
    <xf numFmtId="43" fontId="8" fillId="0" borderId="0" xfId="0" applyNumberFormat="1" applyFont="1" applyBorder="1"/>
    <xf numFmtId="44" fontId="8" fillId="0" borderId="0" xfId="0" applyNumberFormat="1" applyFont="1" applyBorder="1"/>
    <xf numFmtId="0" fontId="15" fillId="0" borderId="0" xfId="0" applyFont="1"/>
    <xf numFmtId="0" fontId="8" fillId="0" borderId="3" xfId="0" applyFont="1" applyBorder="1" applyAlignment="1">
      <alignment horizontal="center" wrapText="1"/>
    </xf>
    <xf numFmtId="0" fontId="3" fillId="0" borderId="0" xfId="0" applyFont="1" applyAlignment="1">
      <alignment wrapText="1"/>
    </xf>
    <xf numFmtId="0" fontId="8" fillId="0" borderId="3" xfId="0" applyFont="1" applyBorder="1" applyAlignment="1">
      <alignment wrapText="1"/>
    </xf>
    <xf numFmtId="0" fontId="8" fillId="0" borderId="4" xfId="0" applyFont="1" applyBorder="1" applyAlignment="1">
      <alignment horizontal="right"/>
    </xf>
    <xf numFmtId="44" fontId="3" fillId="0" borderId="0" xfId="0" applyNumberFormat="1" applyFont="1" applyFill="1" applyBorder="1"/>
    <xf numFmtId="44" fontId="10" fillId="0" borderId="0" xfId="0" applyNumberFormat="1" applyFont="1" applyFill="1" applyBorder="1"/>
    <xf numFmtId="0" fontId="3" fillId="0" borderId="3" xfId="0" applyFont="1" applyBorder="1"/>
    <xf numFmtId="164" fontId="8" fillId="0" borderId="0" xfId="2" applyNumberFormat="1" applyFont="1" applyFill="1" applyBorder="1"/>
    <xf numFmtId="44" fontId="11" fillId="0" borderId="0" xfId="2" applyFont="1" applyBorder="1"/>
    <xf numFmtId="0" fontId="3" fillId="0" borderId="4" xfId="0" applyFont="1" applyBorder="1"/>
    <xf numFmtId="0" fontId="15" fillId="0" borderId="4" xfId="0" applyFont="1" applyBorder="1"/>
    <xf numFmtId="10" fontId="3" fillId="0" borderId="0" xfId="0" applyNumberFormat="1" applyFont="1" applyFill="1" applyBorder="1"/>
    <xf numFmtId="0" fontId="3" fillId="0" borderId="0" xfId="0" applyFont="1" applyBorder="1"/>
    <xf numFmtId="0" fontId="26" fillId="0" borderId="4" xfId="0" applyFont="1" applyBorder="1"/>
    <xf numFmtId="0" fontId="13" fillId="0" borderId="5" xfId="0" applyFont="1" applyBorder="1"/>
    <xf numFmtId="0" fontId="8" fillId="0" borderId="5" xfId="0" applyFont="1" applyBorder="1" applyAlignment="1">
      <alignment horizontal="right"/>
    </xf>
    <xf numFmtId="0" fontId="3" fillId="0" borderId="6" xfId="0" applyFont="1" applyBorder="1"/>
    <xf numFmtId="10" fontId="3" fillId="0" borderId="7" xfId="0" applyNumberFormat="1" applyFont="1" applyFill="1" applyBorder="1"/>
    <xf numFmtId="0" fontId="3" fillId="0" borderId="8" xfId="0" applyFont="1" applyBorder="1"/>
    <xf numFmtId="0" fontId="3" fillId="0" borderId="9" xfId="0" applyFont="1" applyBorder="1"/>
    <xf numFmtId="0" fontId="15" fillId="0" borderId="10" xfId="0" applyFont="1" applyBorder="1"/>
    <xf numFmtId="43" fontId="8" fillId="0" borderId="6" xfId="0" applyNumberFormat="1" applyFont="1" applyBorder="1"/>
    <xf numFmtId="44" fontId="11" fillId="0" borderId="11" xfId="2" applyFont="1" applyBorder="1"/>
    <xf numFmtId="10" fontId="11" fillId="0" borderId="11" xfId="3" applyNumberFormat="1" applyFont="1" applyBorder="1"/>
    <xf numFmtId="44" fontId="11" fillId="0" borderId="11" xfId="0" applyNumberFormat="1" applyFont="1" applyBorder="1"/>
    <xf numFmtId="0" fontId="3" fillId="0" borderId="11" xfId="0" applyFont="1" applyBorder="1"/>
    <xf numFmtId="0" fontId="3" fillId="0" borderId="12" xfId="0" applyFont="1" applyBorder="1"/>
    <xf numFmtId="0" fontId="26" fillId="0" borderId="5" xfId="0" applyFont="1" applyBorder="1"/>
    <xf numFmtId="0" fontId="3" fillId="0" borderId="5" xfId="0" applyFont="1" applyBorder="1"/>
    <xf numFmtId="166" fontId="11" fillId="0" borderId="11" xfId="3" applyNumberFormat="1" applyFont="1" applyBorder="1"/>
    <xf numFmtId="166" fontId="11" fillId="0" borderId="0" xfId="3" applyNumberFormat="1" applyFont="1" applyBorder="1"/>
    <xf numFmtId="10" fontId="11" fillId="0" borderId="0" xfId="3" applyNumberFormat="1" applyFont="1" applyBorder="1"/>
    <xf numFmtId="44" fontId="11" fillId="0" borderId="0" xfId="0" applyNumberFormat="1" applyFont="1" applyBorder="1"/>
    <xf numFmtId="0" fontId="3" fillId="0" borderId="7" xfId="0" applyFont="1" applyBorder="1"/>
    <xf numFmtId="0" fontId="3" fillId="0" borderId="13" xfId="0" applyFont="1" applyBorder="1"/>
    <xf numFmtId="0" fontId="3" fillId="0" borderId="14" xfId="0" applyFont="1" applyBorder="1"/>
    <xf numFmtId="0" fontId="3" fillId="0" borderId="15" xfId="0" applyFont="1" applyBorder="1"/>
    <xf numFmtId="0" fontId="15" fillId="0" borderId="13" xfId="0" applyFont="1" applyBorder="1"/>
    <xf numFmtId="0" fontId="15" fillId="0" borderId="0" xfId="0" applyFont="1" applyBorder="1"/>
    <xf numFmtId="0" fontId="8" fillId="0" borderId="0" xfId="0" applyFont="1" applyBorder="1" applyAlignment="1">
      <alignment horizontal="center" wrapText="1"/>
    </xf>
    <xf numFmtId="166" fontId="11" fillId="0" borderId="3" xfId="3" applyNumberFormat="1" applyFont="1" applyBorder="1"/>
    <xf numFmtId="0" fontId="3" fillId="0" borderId="10" xfId="0" applyFont="1" applyBorder="1"/>
    <xf numFmtId="9" fontId="3" fillId="0" borderId="11" xfId="3" applyFont="1" applyBorder="1" applyAlignment="1">
      <alignment horizontal="center"/>
    </xf>
    <xf numFmtId="43" fontId="3" fillId="0" borderId="11" xfId="0" applyNumberFormat="1" applyFont="1" applyBorder="1"/>
    <xf numFmtId="10" fontId="3" fillId="0" borderId="11" xfId="3" applyNumberFormat="1" applyFont="1" applyBorder="1"/>
    <xf numFmtId="44" fontId="3" fillId="0" borderId="11" xfId="2" applyFont="1" applyBorder="1"/>
    <xf numFmtId="0" fontId="11" fillId="0" borderId="0" xfId="0" applyFont="1"/>
    <xf numFmtId="0" fontId="14" fillId="0" borderId="5" xfId="0" applyFont="1" applyBorder="1"/>
    <xf numFmtId="44" fontId="8" fillId="0" borderId="6" xfId="0" applyNumberFormat="1" applyFont="1" applyBorder="1"/>
    <xf numFmtId="0" fontId="27" fillId="0" borderId="13" xfId="0" applyFont="1" applyBorder="1"/>
    <xf numFmtId="0" fontId="14" fillId="0" borderId="0" xfId="0" applyFont="1" applyBorder="1"/>
    <xf numFmtId="44" fontId="8" fillId="0" borderId="7" xfId="0" applyNumberFormat="1" applyFont="1" applyBorder="1"/>
    <xf numFmtId="0" fontId="15" fillId="0" borderId="7" xfId="0" applyFont="1" applyBorder="1"/>
    <xf numFmtId="0" fontId="28" fillId="2" borderId="16" xfId="0" applyFont="1" applyFill="1" applyBorder="1"/>
    <xf numFmtId="0" fontId="28" fillId="2" borderId="17" xfId="0" applyFont="1" applyFill="1" applyBorder="1"/>
    <xf numFmtId="0" fontId="8" fillId="0" borderId="9" xfId="0" applyFont="1" applyBorder="1" applyAlignment="1">
      <alignment horizontal="center" wrapText="1"/>
    </xf>
    <xf numFmtId="0" fontId="29" fillId="0" borderId="0" xfId="0" applyFont="1" applyBorder="1"/>
    <xf numFmtId="44" fontId="3" fillId="0" borderId="0" xfId="2" applyFont="1" applyBorder="1"/>
    <xf numFmtId="0" fontId="2" fillId="0" borderId="0" xfId="0" applyFont="1" applyBorder="1" applyAlignment="1">
      <alignment horizontal="center" wrapText="1"/>
    </xf>
    <xf numFmtId="43" fontId="4" fillId="0" borderId="0" xfId="0" applyNumberFormat="1" applyFont="1" applyFill="1" applyBorder="1" applyProtection="1">
      <protection hidden="1"/>
    </xf>
    <xf numFmtId="43" fontId="4" fillId="0" borderId="0" xfId="1" applyFont="1" applyFill="1" applyBorder="1" applyProtection="1">
      <protection hidden="1"/>
    </xf>
    <xf numFmtId="44" fontId="16" fillId="0" borderId="3" xfId="2" applyFont="1" applyFill="1" applyBorder="1"/>
    <xf numFmtId="0" fontId="3" fillId="0" borderId="3" xfId="0" applyFont="1" applyBorder="1" applyAlignment="1">
      <alignment horizontal="center" wrapText="1"/>
    </xf>
    <xf numFmtId="0" fontId="3" fillId="0" borderId="18" xfId="0" applyFont="1" applyBorder="1"/>
    <xf numFmtId="0" fontId="8" fillId="0" borderId="19" xfId="0" applyFont="1" applyBorder="1" applyAlignment="1">
      <alignment wrapText="1"/>
    </xf>
    <xf numFmtId="0" fontId="18" fillId="0" borderId="5" xfId="0" applyFont="1" applyBorder="1"/>
    <xf numFmtId="0" fontId="30" fillId="0" borderId="20" xfId="0" applyFont="1" applyBorder="1"/>
    <xf numFmtId="0" fontId="31" fillId="0" borderId="4" xfId="0" applyFont="1" applyBorder="1"/>
    <xf numFmtId="0" fontId="31" fillId="0" borderId="5" xfId="0" applyFont="1" applyBorder="1"/>
    <xf numFmtId="10" fontId="32" fillId="0" borderId="0" xfId="3" applyNumberFormat="1" applyFont="1" applyFill="1" applyBorder="1"/>
    <xf numFmtId="0" fontId="29" fillId="0" borderId="21" xfId="0" applyFont="1" applyBorder="1"/>
    <xf numFmtId="0" fontId="7" fillId="0" borderId="6" xfId="0" applyFont="1" applyBorder="1"/>
    <xf numFmtId="9" fontId="3" fillId="2" borderId="10" xfId="3" applyFont="1" applyFill="1" applyBorder="1" applyAlignment="1"/>
    <xf numFmtId="0" fontId="3" fillId="0" borderId="8" xfId="0" applyFont="1" applyBorder="1" applyAlignment="1"/>
    <xf numFmtId="164" fontId="8" fillId="2" borderId="22" xfId="2" applyNumberFormat="1" applyFont="1" applyFill="1" applyBorder="1"/>
    <xf numFmtId="164" fontId="8" fillId="0" borderId="23" xfId="2" applyNumberFormat="1" applyFont="1" applyFill="1" applyBorder="1"/>
    <xf numFmtId="164" fontId="8" fillId="0" borderId="24" xfId="2" applyNumberFormat="1" applyFont="1" applyFill="1" applyBorder="1"/>
    <xf numFmtId="0" fontId="8" fillId="0" borderId="8" xfId="0" applyFont="1" applyBorder="1" applyAlignment="1">
      <alignment horizontal="center" wrapText="1"/>
    </xf>
    <xf numFmtId="0" fontId="3" fillId="0" borderId="25" xfId="0" applyFont="1" applyBorder="1" applyAlignment="1">
      <alignment horizontal="center"/>
    </xf>
    <xf numFmtId="0" fontId="3" fillId="0" borderId="26" xfId="0" applyFont="1" applyBorder="1" applyAlignment="1">
      <alignment horizontal="center"/>
    </xf>
    <xf numFmtId="164" fontId="3" fillId="0" borderId="27" xfId="2" applyNumberFormat="1" applyFont="1" applyFill="1" applyBorder="1"/>
    <xf numFmtId="164" fontId="3" fillId="0" borderId="28" xfId="2" applyNumberFormat="1" applyFont="1" applyFill="1" applyBorder="1"/>
    <xf numFmtId="164" fontId="3" fillId="0" borderId="29" xfId="2" applyNumberFormat="1" applyFont="1" applyFill="1" applyBorder="1"/>
    <xf numFmtId="164" fontId="3" fillId="0" borderId="30" xfId="2" applyNumberFormat="1" applyFont="1" applyFill="1" applyBorder="1"/>
    <xf numFmtId="164" fontId="3" fillId="0" borderId="31" xfId="2" applyNumberFormat="1" applyFont="1" applyFill="1" applyBorder="1"/>
    <xf numFmtId="44" fontId="13" fillId="0" borderId="5" xfId="0" applyNumberFormat="1" applyFont="1" applyBorder="1"/>
    <xf numFmtId="164" fontId="4" fillId="0" borderId="33" xfId="2" applyNumberFormat="1" applyFont="1" applyFill="1" applyBorder="1"/>
    <xf numFmtId="165" fontId="4" fillId="0" borderId="33" xfId="0" applyNumberFormat="1" applyFont="1" applyFill="1" applyBorder="1"/>
    <xf numFmtId="165" fontId="4" fillId="0" borderId="33" xfId="1" applyNumberFormat="1" applyFont="1" applyFill="1" applyBorder="1"/>
    <xf numFmtId="43" fontId="4" fillId="0" borderId="34" xfId="0" applyNumberFormat="1" applyFont="1" applyFill="1" applyBorder="1"/>
    <xf numFmtId="43" fontId="4" fillId="0" borderId="35" xfId="0" applyNumberFormat="1" applyFont="1" applyFill="1" applyBorder="1"/>
    <xf numFmtId="43" fontId="4" fillId="3" borderId="35" xfId="0" applyNumberFormat="1" applyFont="1" applyFill="1" applyBorder="1"/>
    <xf numFmtId="43" fontId="4" fillId="3" borderId="36" xfId="1" applyFont="1" applyFill="1" applyBorder="1"/>
    <xf numFmtId="43" fontId="4" fillId="0" borderId="34" xfId="1" applyFont="1" applyFill="1" applyBorder="1"/>
    <xf numFmtId="43" fontId="4" fillId="0" borderId="35" xfId="1" applyFont="1" applyFill="1" applyBorder="1"/>
    <xf numFmtId="43" fontId="4" fillId="0" borderId="0" xfId="1" applyFont="1" applyFill="1" applyBorder="1"/>
    <xf numFmtId="43" fontId="4" fillId="0" borderId="0" xfId="0" applyNumberFormat="1" applyFont="1" applyFill="1" applyBorder="1"/>
    <xf numFmtId="43" fontId="4" fillId="3" borderId="0" xfId="0" applyNumberFormat="1" applyFont="1" applyFill="1" applyBorder="1"/>
    <xf numFmtId="164" fontId="3" fillId="0" borderId="0" xfId="2" applyNumberFormat="1" applyFont="1"/>
    <xf numFmtId="164" fontId="3" fillId="0" borderId="0" xfId="0" applyNumberFormat="1" applyFont="1"/>
    <xf numFmtId="0" fontId="8" fillId="0" borderId="0" xfId="0" applyFont="1"/>
    <xf numFmtId="44" fontId="3" fillId="0" borderId="0" xfId="0" applyNumberFormat="1" applyFont="1"/>
    <xf numFmtId="0" fontId="3" fillId="5" borderId="0" xfId="0" applyFont="1" applyFill="1"/>
    <xf numFmtId="164" fontId="8" fillId="2" borderId="1" xfId="2" applyNumberFormat="1" applyFont="1" applyFill="1" applyBorder="1"/>
    <xf numFmtId="0" fontId="3" fillId="0" borderId="37" xfId="0" applyFont="1" applyBorder="1"/>
    <xf numFmtId="0" fontId="13" fillId="0" borderId="0" xfId="0" applyFont="1"/>
    <xf numFmtId="0" fontId="8" fillId="0" borderId="0" xfId="0" applyFont="1" applyAlignment="1">
      <alignment horizontal="right"/>
    </xf>
    <xf numFmtId="43" fontId="8" fillId="0" borderId="1" xfId="0" applyNumberFormat="1" applyFont="1" applyBorder="1"/>
    <xf numFmtId="44" fontId="10" fillId="0" borderId="0" xfId="2" applyFont="1" applyFill="1"/>
    <xf numFmtId="44" fontId="9" fillId="0" borderId="0" xfId="2" applyNumberFormat="1" applyFont="1" applyFill="1"/>
    <xf numFmtId="44" fontId="3" fillId="0" borderId="0" xfId="0" applyNumberFormat="1" applyFont="1" applyFill="1"/>
    <xf numFmtId="44" fontId="10" fillId="0" borderId="0" xfId="0" applyNumberFormat="1" applyFont="1" applyFill="1"/>
    <xf numFmtId="10" fontId="10" fillId="0" borderId="0" xfId="3" applyNumberFormat="1" applyFont="1" applyFill="1"/>
    <xf numFmtId="10" fontId="3" fillId="0" borderId="0" xfId="0" applyNumberFormat="1" applyFont="1" applyFill="1"/>
    <xf numFmtId="44" fontId="3" fillId="0" borderId="0" xfId="2" applyFont="1"/>
    <xf numFmtId="44" fontId="8" fillId="0" borderId="0" xfId="2" applyFont="1"/>
    <xf numFmtId="166" fontId="11" fillId="0" borderId="0" xfId="3" applyNumberFormat="1" applyFont="1"/>
    <xf numFmtId="44" fontId="11" fillId="0" borderId="0" xfId="2" applyFont="1"/>
    <xf numFmtId="10" fontId="11" fillId="0" borderId="0" xfId="3" applyNumberFormat="1" applyFont="1"/>
    <xf numFmtId="44" fontId="11" fillId="0" borderId="0" xfId="0" applyNumberFormat="1" applyFont="1"/>
    <xf numFmtId="9" fontId="8" fillId="0" borderId="0" xfId="3" applyNumberFormat="1" applyFont="1"/>
    <xf numFmtId="10" fontId="3" fillId="0" borderId="0" xfId="3" applyNumberFormat="1" applyFont="1"/>
    <xf numFmtId="0" fontId="14" fillId="0" borderId="0" xfId="0" applyFont="1"/>
    <xf numFmtId="44" fontId="11" fillId="0" borderId="0" xfId="2" applyFont="1" applyFill="1"/>
    <xf numFmtId="164" fontId="8" fillId="0" borderId="0" xfId="2" applyNumberFormat="1" applyFont="1" applyFill="1"/>
    <xf numFmtId="164" fontId="8" fillId="0" borderId="0" xfId="2" applyNumberFormat="1" applyFont="1"/>
    <xf numFmtId="43" fontId="8" fillId="0" borderId="0" xfId="1" applyNumberFormat="1" applyFont="1" applyBorder="1"/>
    <xf numFmtId="0" fontId="18" fillId="0" borderId="0" xfId="0" applyFont="1"/>
    <xf numFmtId="43" fontId="11" fillId="0" borderId="0" xfId="3" applyNumberFormat="1" applyFont="1" applyAlignment="1">
      <alignment horizontal="center"/>
    </xf>
    <xf numFmtId="43" fontId="8" fillId="0" borderId="0" xfId="0" applyNumberFormat="1" applyFont="1"/>
    <xf numFmtId="9" fontId="3" fillId="0" borderId="0" xfId="3" applyFont="1" applyAlignment="1">
      <alignment horizontal="center"/>
    </xf>
    <xf numFmtId="43" fontId="3" fillId="0" borderId="0" xfId="3" applyNumberFormat="1" applyFont="1" applyAlignment="1">
      <alignment horizontal="center"/>
    </xf>
    <xf numFmtId="43" fontId="3" fillId="0" borderId="0" xfId="0" applyNumberFormat="1" applyFont="1"/>
    <xf numFmtId="0" fontId="5" fillId="0" borderId="0" xfId="0" applyFont="1" applyBorder="1" applyAlignment="1">
      <alignment horizontal="center" wrapText="1"/>
    </xf>
    <xf numFmtId="164" fontId="8" fillId="4" borderId="0" xfId="2" applyNumberFormat="1" applyFont="1" applyFill="1" applyBorder="1"/>
    <xf numFmtId="0" fontId="3" fillId="4" borderId="0" xfId="0" applyFont="1" applyFill="1"/>
    <xf numFmtId="0" fontId="19" fillId="0" borderId="0" xfId="0" applyFont="1"/>
    <xf numFmtId="0" fontId="19" fillId="4" borderId="0" xfId="0" applyFont="1" applyFill="1"/>
    <xf numFmtId="2" fontId="19" fillId="0" borderId="0" xfId="0" applyNumberFormat="1" applyFont="1"/>
    <xf numFmtId="164" fontId="22" fillId="4" borderId="0" xfId="2" applyNumberFormat="1" applyFont="1" applyFill="1" applyBorder="1"/>
    <xf numFmtId="0" fontId="6" fillId="0" borderId="3" xfId="0" applyFont="1" applyBorder="1" applyAlignment="1">
      <alignment horizontal="center" wrapText="1"/>
    </xf>
    <xf numFmtId="0" fontId="23" fillId="0" borderId="3" xfId="0" applyFont="1" applyBorder="1" applyAlignment="1">
      <alignment horizontal="center" wrapText="1"/>
    </xf>
    <xf numFmtId="0" fontId="6" fillId="0" borderId="3" xfId="0" applyFont="1" applyBorder="1" applyAlignment="1">
      <alignment wrapText="1"/>
    </xf>
    <xf numFmtId="0" fontId="0" fillId="2" borderId="38" xfId="0" applyFill="1" applyBorder="1"/>
    <xf numFmtId="0" fontId="0" fillId="2" borderId="39" xfId="0" applyFill="1" applyBorder="1"/>
    <xf numFmtId="0" fontId="7" fillId="4" borderId="0" xfId="0" applyFont="1" applyFill="1"/>
    <xf numFmtId="0" fontId="0" fillId="4" borderId="0" xfId="0" applyFill="1"/>
    <xf numFmtId="0" fontId="6" fillId="0" borderId="3" xfId="0" applyFont="1" applyBorder="1" applyAlignment="1">
      <alignment horizontal="center"/>
    </xf>
    <xf numFmtId="0" fontId="23" fillId="0" borderId="3" xfId="0" applyFont="1" applyBorder="1" applyAlignment="1">
      <alignment horizontal="center"/>
    </xf>
    <xf numFmtId="0" fontId="25" fillId="0" borderId="0" xfId="0" applyFont="1"/>
    <xf numFmtId="0" fontId="0" fillId="6" borderId="0" xfId="0" applyFill="1"/>
    <xf numFmtId="166" fontId="11" fillId="6" borderId="0" xfId="3" applyNumberFormat="1" applyFont="1" applyFill="1"/>
    <xf numFmtId="44" fontId="11" fillId="6" borderId="0" xfId="2" applyFont="1" applyFill="1"/>
    <xf numFmtId="10" fontId="11" fillId="6" borderId="0" xfId="3" applyNumberFormat="1" applyFont="1" applyFill="1"/>
    <xf numFmtId="44" fontId="11" fillId="6" borderId="0" xfId="0" applyNumberFormat="1" applyFont="1" applyFill="1"/>
    <xf numFmtId="0" fontId="3" fillId="6" borderId="0" xfId="0" applyFont="1" applyFill="1"/>
    <xf numFmtId="9" fontId="3" fillId="6" borderId="0" xfId="3" applyFont="1" applyFill="1" applyAlignment="1">
      <alignment horizontal="center"/>
    </xf>
    <xf numFmtId="43" fontId="3" fillId="6" borderId="0" xfId="3" applyNumberFormat="1" applyFont="1" applyFill="1" applyAlignment="1">
      <alignment horizontal="center"/>
    </xf>
    <xf numFmtId="43" fontId="3" fillId="6" borderId="0" xfId="0" applyNumberFormat="1" applyFont="1" applyFill="1"/>
    <xf numFmtId="10" fontId="3" fillId="6" borderId="0" xfId="3" applyNumberFormat="1" applyFont="1" applyFill="1"/>
    <xf numFmtId="44" fontId="3" fillId="6" borderId="0" xfId="2" applyFont="1" applyFill="1"/>
    <xf numFmtId="0" fontId="19" fillId="7" borderId="0" xfId="0" applyFont="1" applyFill="1"/>
    <xf numFmtId="164" fontId="8" fillId="0" borderId="0" xfId="0" applyNumberFormat="1" applyFont="1"/>
    <xf numFmtId="0" fontId="33" fillId="0" borderId="17" xfId="0" applyFont="1" applyFill="1" applyBorder="1"/>
    <xf numFmtId="164" fontId="33" fillId="0" borderId="24" xfId="2" applyNumberFormat="1" applyFont="1" applyBorder="1"/>
    <xf numFmtId="164" fontId="33" fillId="0" borderId="40" xfId="0" applyNumberFormat="1" applyFont="1" applyBorder="1"/>
    <xf numFmtId="164" fontId="33" fillId="0" borderId="41" xfId="2" applyNumberFormat="1" applyFont="1" applyBorder="1"/>
    <xf numFmtId="41" fontId="8" fillId="0" borderId="0" xfId="0" applyNumberFormat="1" applyFont="1" applyBorder="1"/>
    <xf numFmtId="42" fontId="9" fillId="0" borderId="0" xfId="2" applyNumberFormat="1" applyFont="1" applyFill="1" applyBorder="1"/>
    <xf numFmtId="42" fontId="33" fillId="0" borderId="40" xfId="2" applyNumberFormat="1" applyFont="1" applyFill="1" applyBorder="1"/>
    <xf numFmtId="3" fontId="3" fillId="0" borderId="0" xfId="0" applyNumberFormat="1" applyFont="1"/>
    <xf numFmtId="3" fontId="5" fillId="0" borderId="0" xfId="0" applyNumberFormat="1" applyFont="1"/>
    <xf numFmtId="3" fontId="8" fillId="0" borderId="0" xfId="0" applyNumberFormat="1" applyFont="1"/>
    <xf numFmtId="10" fontId="9" fillId="2" borderId="0" xfId="3" applyNumberFormat="1" applyFont="1" applyFill="1" applyBorder="1"/>
    <xf numFmtId="10" fontId="9" fillId="2" borderId="0" xfId="3" applyNumberFormat="1" applyFont="1" applyFill="1"/>
    <xf numFmtId="10" fontId="8" fillId="2" borderId="0" xfId="3" applyNumberFormat="1" applyFont="1" applyFill="1"/>
    <xf numFmtId="10" fontId="8" fillId="2" borderId="0" xfId="3" applyNumberFormat="1" applyFont="1" applyFill="1" applyAlignment="1">
      <alignment horizontal="right"/>
    </xf>
    <xf numFmtId="164" fontId="4" fillId="0" borderId="32" xfId="2" applyNumberFormat="1" applyFont="1" applyBorder="1"/>
    <xf numFmtId="164" fontId="4" fillId="0" borderId="32" xfId="2" applyNumberFormat="1" applyFont="1" applyFill="1" applyBorder="1"/>
    <xf numFmtId="44" fontId="4" fillId="0" borderId="32" xfId="2" applyFont="1" applyBorder="1"/>
    <xf numFmtId="43" fontId="4" fillId="4" borderId="32" xfId="0" applyNumberFormat="1" applyFont="1" applyFill="1" applyBorder="1"/>
    <xf numFmtId="44" fontId="4" fillId="3" borderId="32" xfId="2" applyFont="1" applyFill="1" applyBorder="1"/>
    <xf numFmtId="0" fontId="4" fillId="0" borderId="32" xfId="0" applyFont="1" applyBorder="1" applyAlignment="1">
      <alignment horizontal="center"/>
    </xf>
    <xf numFmtId="0" fontId="4" fillId="0" borderId="32" xfId="0" applyFont="1" applyBorder="1" applyAlignment="1">
      <alignment horizontal="center" wrapText="1"/>
    </xf>
    <xf numFmtId="0" fontId="4" fillId="3" borderId="32" xfId="0" applyFont="1" applyFill="1" applyBorder="1" applyAlignment="1">
      <alignment horizontal="center" wrapText="1"/>
    </xf>
    <xf numFmtId="0" fontId="4" fillId="0" borderId="33" xfId="0" applyFont="1" applyFill="1" applyBorder="1"/>
    <xf numFmtId="0" fontId="4" fillId="0" borderId="32" xfId="0" applyFont="1" applyFill="1" applyBorder="1"/>
    <xf numFmtId="0" fontId="33" fillId="0" borderId="46" xfId="0" applyFont="1" applyBorder="1" applyAlignment="1">
      <alignment horizontal="center" vertical="center" wrapText="1"/>
    </xf>
    <xf numFmtId="0" fontId="33" fillId="0" borderId="45" xfId="0" applyFont="1" applyBorder="1" applyAlignment="1">
      <alignment horizontal="center" vertical="center" wrapText="1"/>
    </xf>
    <xf numFmtId="0" fontId="36" fillId="0" borderId="42" xfId="0" applyFont="1" applyFill="1" applyBorder="1" applyProtection="1">
      <protection hidden="1"/>
    </xf>
    <xf numFmtId="164" fontId="36" fillId="0" borderId="43" xfId="2" applyNumberFormat="1" applyFont="1" applyFill="1" applyBorder="1" applyProtection="1">
      <protection hidden="1"/>
    </xf>
    <xf numFmtId="165" fontId="36" fillId="0" borderId="43" xfId="0" applyNumberFormat="1" applyFont="1" applyFill="1" applyBorder="1" applyProtection="1">
      <protection hidden="1"/>
    </xf>
    <xf numFmtId="0" fontId="36" fillId="0" borderId="43" xfId="0" applyFont="1" applyFill="1" applyBorder="1"/>
    <xf numFmtId="165" fontId="36" fillId="0" borderId="44" xfId="0" applyNumberFormat="1" applyFont="1" applyFill="1" applyBorder="1" applyProtection="1">
      <protection hidden="1"/>
    </xf>
    <xf numFmtId="165" fontId="36" fillId="0" borderId="43" xfId="1" applyNumberFormat="1" applyFont="1" applyFill="1" applyBorder="1" applyProtection="1">
      <protection hidden="1"/>
    </xf>
    <xf numFmtId="0" fontId="36" fillId="0" borderId="42" xfId="0" applyFont="1" applyFill="1" applyBorder="1"/>
    <xf numFmtId="164" fontId="36" fillId="0" borderId="43" xfId="2" applyNumberFormat="1" applyFont="1" applyBorder="1"/>
    <xf numFmtId="165" fontId="36" fillId="0" borderId="22" xfId="1" applyNumberFormat="1" applyFont="1" applyFill="1" applyBorder="1" applyProtection="1">
      <protection hidden="1"/>
    </xf>
    <xf numFmtId="0" fontId="36" fillId="0" borderId="22" xfId="0" applyFont="1" applyFill="1" applyBorder="1"/>
    <xf numFmtId="165" fontId="36" fillId="0" borderId="28" xfId="0" applyNumberFormat="1" applyFont="1" applyFill="1" applyBorder="1" applyProtection="1">
      <protection hidden="1"/>
    </xf>
    <xf numFmtId="0" fontId="17" fillId="2" borderId="19" xfId="0" applyFont="1" applyFill="1" applyBorder="1" applyAlignment="1">
      <alignment horizontal="center"/>
    </xf>
    <xf numFmtId="0" fontId="17" fillId="2" borderId="8" xfId="0" applyFont="1" applyFill="1" applyBorder="1" applyAlignment="1">
      <alignment horizontal="center"/>
    </xf>
    <xf numFmtId="0" fontId="34" fillId="0" borderId="3" xfId="0" applyFont="1" applyBorder="1" applyAlignment="1">
      <alignment horizontal="center" wrapText="1"/>
    </xf>
    <xf numFmtId="0" fontId="34" fillId="0" borderId="0"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3" xfId="0" applyFont="1" applyBorder="1" applyAlignment="1">
      <alignment horizontal="center" wrapText="1"/>
    </xf>
    <xf numFmtId="0" fontId="8" fillId="0" borderId="38" xfId="0" applyFont="1" applyBorder="1" applyAlignment="1">
      <alignment horizontal="center" wrapText="1"/>
    </xf>
    <xf numFmtId="0" fontId="8" fillId="0" borderId="47" xfId="0" applyFont="1" applyBorder="1" applyAlignment="1">
      <alignment horizontal="center" wrapText="1"/>
    </xf>
    <xf numFmtId="44" fontId="3" fillId="2" borderId="19" xfId="2" applyFont="1" applyFill="1" applyBorder="1" applyAlignment="1">
      <alignment horizontal="left"/>
    </xf>
    <xf numFmtId="44" fontId="3" fillId="2" borderId="8" xfId="2" applyFont="1" applyFill="1" applyBorder="1" applyAlignment="1">
      <alignment horizontal="left"/>
    </xf>
    <xf numFmtId="0" fontId="29" fillId="0" borderId="18" xfId="0" applyFont="1" applyBorder="1" applyAlignment="1">
      <alignment horizontal="left"/>
    </xf>
    <xf numFmtId="0" fontId="29" fillId="0" borderId="10" xfId="0" applyFont="1" applyBorder="1" applyAlignment="1">
      <alignment horizontal="left"/>
    </xf>
    <xf numFmtId="0" fontId="8" fillId="0" borderId="5" xfId="0" applyFont="1" applyBorder="1" applyAlignment="1">
      <alignment horizontal="center" wrapText="1"/>
    </xf>
    <xf numFmtId="0" fontId="8" fillId="0" borderId="0" xfId="0" applyFont="1" applyBorder="1" applyAlignment="1">
      <alignment horizontal="center" wrapText="1"/>
    </xf>
    <xf numFmtId="0" fontId="8" fillId="0" borderId="4" xfId="0" applyFont="1" applyBorder="1" applyAlignment="1">
      <alignment horizontal="center" wrapText="1"/>
    </xf>
    <xf numFmtId="0" fontId="8" fillId="0" borderId="27" xfId="0" applyFont="1" applyBorder="1" applyAlignment="1">
      <alignment horizontal="center" wrapText="1"/>
    </xf>
    <xf numFmtId="0" fontId="8" fillId="0" borderId="19" xfId="0" applyFont="1" applyBorder="1" applyAlignment="1">
      <alignment horizontal="center" wrapText="1"/>
    </xf>
    <xf numFmtId="0" fontId="3" fillId="0" borderId="21" xfId="0" applyFont="1" applyBorder="1" applyAlignment="1">
      <alignment horizontal="center" wrapText="1"/>
    </xf>
    <xf numFmtId="0" fontId="3" fillId="0" borderId="6" xfId="0" applyFont="1" applyBorder="1" applyAlignment="1">
      <alignment horizontal="center"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250825</xdr:colOff>
      <xdr:row>1</xdr:row>
      <xdr:rowOff>12700</xdr:rowOff>
    </xdr:from>
    <xdr:to>
      <xdr:col>13</xdr:col>
      <xdr:colOff>333383</xdr:colOff>
      <xdr:row>43</xdr:row>
      <xdr:rowOff>123821</xdr:rowOff>
    </xdr:to>
    <xdr:sp macro="" textlink="">
      <xdr:nvSpPr>
        <xdr:cNvPr id="1411" name="TextBox 1"/>
        <xdr:cNvSpPr txBox="1">
          <a:spLocks noChangeArrowheads="1"/>
        </xdr:cNvSpPr>
      </xdr:nvSpPr>
      <xdr:spPr bwMode="auto">
        <a:xfrm>
          <a:off x="279400" y="165100"/>
          <a:ext cx="8851900" cy="6502400"/>
        </a:xfrm>
        <a:prstGeom prst="rect">
          <a:avLst/>
        </a:prstGeom>
        <a:gradFill rotWithShape="1">
          <a:gsLst>
            <a:gs pos="0">
              <a:srgbClr val="BCBCBC"/>
            </a:gs>
            <a:gs pos="35001">
              <a:srgbClr val="D0D0D0"/>
            </a:gs>
            <a:gs pos="100000">
              <a:srgbClr val="EDEDED"/>
            </a:gs>
          </a:gsLst>
          <a:lin ang="16200000" scaled="1"/>
        </a:gradFill>
        <a:ln w="9525">
          <a:solidFill>
            <a:srgbClr val="000000"/>
          </a:solidFill>
          <a:miter lim="800000"/>
          <a:headEnd/>
          <a:tailEnd/>
        </a:ln>
        <a:effectLst>
          <a:outerShdw blurRad="63500" dist="20000" dir="5400000" rotWithShape="0">
            <a:srgbClr val="000000">
              <a:alpha val="37999"/>
            </a:srgbClr>
          </a:outerShdw>
        </a:effectLst>
      </xdr:spPr>
      <xdr:txBody>
        <a:bodyPr vertOverflow="clip" wrap="square" lIns="27432" tIns="22860" rIns="0" bIns="0" anchor="t" upright="1"/>
        <a:lstStyle/>
        <a:p>
          <a:pPr algn="l" rtl="0">
            <a:lnSpc>
              <a:spcPts val="3300"/>
            </a:lnSpc>
            <a:defRPr sz="1000"/>
          </a:pPr>
          <a:r>
            <a:rPr lang="en-US" sz="1000" b="0" i="0" u="none" strike="noStrike" baseline="0">
              <a:solidFill>
                <a:srgbClr val="000000"/>
              </a:solidFill>
              <a:latin typeface="Calibri"/>
            </a:rPr>
            <a:t>Last Update: 1/4/2016</a:t>
          </a:r>
          <a:r>
            <a:rPr lang="en-US" sz="2800" b="1" i="0" u="none" strike="noStrike" baseline="0">
              <a:solidFill>
                <a:srgbClr val="000000"/>
              </a:solidFill>
              <a:latin typeface="Calibri"/>
            </a:rPr>
            <a:t>    </a:t>
          </a:r>
        </a:p>
        <a:p>
          <a:pPr algn="l" rtl="0">
            <a:lnSpc>
              <a:spcPts val="3300"/>
            </a:lnSpc>
            <a:defRPr sz="1000"/>
          </a:pPr>
          <a:r>
            <a:rPr lang="en-US" sz="2800" b="1" i="0" u="none" strike="noStrike" baseline="0">
              <a:solidFill>
                <a:srgbClr val="000000"/>
              </a:solidFill>
              <a:latin typeface="Calibri"/>
            </a:rPr>
            <a:t>   </a:t>
          </a:r>
          <a:r>
            <a:rPr lang="en-US" sz="2800" b="1" i="0" u="none" strike="noStrike" baseline="0">
              <a:solidFill>
                <a:srgbClr val="993300"/>
              </a:solidFill>
              <a:latin typeface="Calibri"/>
            </a:rPr>
            <a:t>    Completing the NIH Salary Cap Worksheet</a:t>
          </a:r>
        </a:p>
        <a:p>
          <a:pPr algn="l" rtl="0">
            <a:lnSpc>
              <a:spcPts val="3300"/>
            </a:lnSpc>
            <a:defRPr sz="1000"/>
          </a:pPr>
          <a:endParaRPr lang="en-US" sz="2800" b="1" i="0" u="none" strike="noStrike" baseline="0">
            <a:solidFill>
              <a:srgbClr val="993300"/>
            </a:solidFill>
            <a:latin typeface="Calibri"/>
          </a:endParaRPr>
        </a:p>
        <a:p>
          <a:pPr algn="l" rtl="0">
            <a:lnSpc>
              <a:spcPts val="1400"/>
            </a:lnSpc>
            <a:defRPr sz="1000"/>
          </a:pPr>
          <a:r>
            <a:rPr lang="en-US" sz="1200" b="0" i="0" u="none" strike="noStrike" baseline="0">
              <a:solidFill>
                <a:srgbClr val="000000"/>
              </a:solidFill>
              <a:latin typeface="Calibri"/>
            </a:rPr>
            <a:t>The NIH Salary Cap Worksheet was developed to aid departments in calculating the appropriate % Charged to the NIH grant / cooperative agreement.  This worksheet should be completed for any individual over the NIH Salary Cap.</a:t>
          </a:r>
        </a:p>
        <a:p>
          <a:pPr algn="l" rtl="0">
            <a:lnSpc>
              <a:spcPts val="1400"/>
            </a:lnSpc>
            <a:defRPr sz="1000"/>
          </a:pPr>
          <a:endParaRPr lang="en-US" sz="1200" b="0" i="0" u="none" strike="noStrike" baseline="0">
            <a:solidFill>
              <a:srgbClr val="000000"/>
            </a:solidFill>
            <a:latin typeface="Calibri"/>
          </a:endParaRPr>
        </a:p>
        <a:p>
          <a:pPr algn="l" rtl="0">
            <a:lnSpc>
              <a:spcPts val="1400"/>
            </a:lnSpc>
            <a:defRPr sz="1000"/>
          </a:pPr>
          <a:r>
            <a:rPr lang="en-US" sz="1200" b="0" i="0" u="none" strike="noStrike" baseline="0">
              <a:solidFill>
                <a:srgbClr val="000000"/>
              </a:solidFill>
              <a:latin typeface="Calibri"/>
            </a:rPr>
            <a:t>There are two different worksheets contained in this excel workbook; the Proposal Stage and the Award Stage .  They slightly differ to capture the necessary information required at each grant stage.  </a:t>
          </a:r>
        </a:p>
        <a:p>
          <a:pPr algn="l" rtl="0">
            <a:lnSpc>
              <a:spcPts val="1400"/>
            </a:lnSpc>
            <a:defRPr sz="1000"/>
          </a:pPr>
          <a:endParaRPr lang="en-US" sz="1200" b="0" i="0" u="none" strike="noStrike" baseline="0">
            <a:solidFill>
              <a:srgbClr val="000000"/>
            </a:solidFill>
            <a:latin typeface="Calibri"/>
          </a:endParaRPr>
        </a:p>
        <a:p>
          <a:pPr algn="l" rtl="0">
            <a:lnSpc>
              <a:spcPts val="1400"/>
            </a:lnSpc>
            <a:defRPr sz="1000"/>
          </a:pPr>
          <a:r>
            <a:rPr lang="en-US" sz="1200" b="0" i="0" u="none" strike="noStrike" baseline="0">
              <a:solidFill>
                <a:srgbClr val="000000"/>
              </a:solidFill>
              <a:latin typeface="Calibri"/>
            </a:rPr>
            <a:t>Tab - </a:t>
          </a:r>
          <a:r>
            <a:rPr lang="en-US" sz="1200" b="1" i="0" u="none" strike="noStrike" baseline="0">
              <a:solidFill>
                <a:srgbClr val="000000"/>
              </a:solidFill>
              <a:latin typeface="Calibri"/>
            </a:rPr>
            <a:t>Proposal Stage </a:t>
          </a:r>
          <a:r>
            <a:rPr lang="en-US" sz="1200" b="0" i="0" u="none" strike="noStrike" baseline="0">
              <a:solidFill>
                <a:srgbClr val="000000"/>
              </a:solidFill>
              <a:latin typeface="Calibri"/>
            </a:rPr>
            <a:t>-  this worksheet is designed to capture the percentage charged for salary over the cap for each Fiscal Year of the project.  It also includes a column to capture the appropriate percentage charged when effort changes within a FY.</a:t>
          </a:r>
        </a:p>
        <a:p>
          <a:pPr algn="l" rtl="0">
            <a:lnSpc>
              <a:spcPts val="1400"/>
            </a:lnSpc>
            <a:defRPr sz="1000"/>
          </a:pPr>
          <a:r>
            <a:rPr lang="en-US" sz="1200" b="0" i="0" u="none" strike="noStrike" baseline="0">
              <a:solidFill>
                <a:srgbClr val="000000"/>
              </a:solidFill>
              <a:latin typeface="Calibri"/>
            </a:rPr>
            <a:t>     </a:t>
          </a:r>
        </a:p>
        <a:p>
          <a:pPr algn="l" rtl="0">
            <a:lnSpc>
              <a:spcPts val="1400"/>
            </a:lnSpc>
            <a:defRPr sz="1000"/>
          </a:pPr>
          <a:r>
            <a:rPr lang="en-US" sz="1200" b="0" i="0" u="none" strike="noStrike" baseline="0">
              <a:solidFill>
                <a:srgbClr val="000000"/>
              </a:solidFill>
              <a:latin typeface="Calibri"/>
            </a:rPr>
            <a:t>                 This worksheet should be completed and included with your Proposal Submission.  </a:t>
          </a:r>
        </a:p>
        <a:p>
          <a:pPr algn="l" rtl="0">
            <a:lnSpc>
              <a:spcPts val="1400"/>
            </a:lnSpc>
            <a:defRPr sz="1000"/>
          </a:pPr>
          <a:endParaRPr lang="en-US" sz="1200" b="0" i="0" u="none" strike="noStrike" baseline="0">
            <a:solidFill>
              <a:srgbClr val="000000"/>
            </a:solidFill>
            <a:latin typeface="Calibri"/>
          </a:endParaRPr>
        </a:p>
        <a:p>
          <a:pPr algn="l" rtl="0">
            <a:lnSpc>
              <a:spcPts val="1400"/>
            </a:lnSpc>
            <a:defRPr sz="1000"/>
          </a:pPr>
          <a:r>
            <a:rPr lang="en-US" sz="1200" b="0" i="0" u="none" strike="noStrike" baseline="0">
              <a:solidFill>
                <a:srgbClr val="000000"/>
              </a:solidFill>
              <a:latin typeface="Calibri"/>
            </a:rPr>
            <a:t>Tab - </a:t>
          </a:r>
          <a:r>
            <a:rPr lang="en-US" sz="1200" b="1" i="0" u="none" strike="noStrike" baseline="0">
              <a:solidFill>
                <a:srgbClr val="000000"/>
              </a:solidFill>
              <a:latin typeface="Calibri"/>
            </a:rPr>
            <a:t>Award Stage </a:t>
          </a:r>
          <a:r>
            <a:rPr lang="en-US" sz="1200" b="0" i="0" u="none" strike="noStrike" baseline="0">
              <a:solidFill>
                <a:srgbClr val="000000"/>
              </a:solidFill>
              <a:latin typeface="Calibri"/>
            </a:rPr>
            <a:t>- this worksheet is designed to capture the perecentage charged for salary on all NIH projects.  It also includes a column to designate the Cost Center amount over the cap will be allocated to for each NIH grant.</a:t>
          </a:r>
        </a:p>
        <a:p>
          <a:pPr algn="l" rtl="0">
            <a:lnSpc>
              <a:spcPts val="1400"/>
            </a:lnSpc>
            <a:defRPr sz="1000"/>
          </a:pPr>
          <a:r>
            <a:rPr lang="en-US" sz="1200" b="0" i="0" u="none" strike="noStrike" baseline="0">
              <a:solidFill>
                <a:srgbClr val="000000"/>
              </a:solidFill>
              <a:latin typeface="Calibri"/>
            </a:rPr>
            <a:t>                </a:t>
          </a:r>
        </a:p>
        <a:p>
          <a:pPr algn="l" rtl="0">
            <a:lnSpc>
              <a:spcPts val="1400"/>
            </a:lnSpc>
            <a:defRPr sz="1000"/>
          </a:pPr>
          <a:r>
            <a:rPr lang="en-US" sz="1200" b="0" i="0" u="none" strike="noStrike" baseline="0">
              <a:solidFill>
                <a:srgbClr val="000000"/>
              </a:solidFill>
              <a:latin typeface="Calibri"/>
            </a:rPr>
            <a:t>                  This worksheet should be completed when the Proposal is funded and any adjustments to effort should be accounted for should the budget be cut.  This should be included with the Costing Allocation and the close-out package.</a:t>
          </a:r>
        </a:p>
        <a:p>
          <a:pPr algn="l" rtl="0">
            <a:lnSpc>
              <a:spcPts val="1400"/>
            </a:lnSpc>
            <a:defRPr sz="1000"/>
          </a:pPr>
          <a:endParaRPr lang="en-US" sz="1200" b="0" i="0" u="none" strike="noStrike" baseline="0">
            <a:solidFill>
              <a:srgbClr val="000000"/>
            </a:solidFill>
            <a:latin typeface="Calibri"/>
          </a:endParaRPr>
        </a:p>
        <a:p>
          <a:pPr algn="l" rtl="0">
            <a:lnSpc>
              <a:spcPts val="1400"/>
            </a:lnSpc>
            <a:defRPr sz="1000"/>
          </a:pPr>
          <a:endParaRPr lang="en-US" sz="1200" b="0" i="0" u="none" strike="noStrike" baseline="0">
            <a:solidFill>
              <a:srgbClr val="000000"/>
            </a:solidFill>
            <a:latin typeface="Calibri"/>
          </a:endParaRPr>
        </a:p>
        <a:p>
          <a:pPr algn="l" rtl="0">
            <a:lnSpc>
              <a:spcPts val="1400"/>
            </a:lnSpc>
            <a:defRPr sz="1000"/>
          </a:pPr>
          <a:endParaRPr lang="en-US" sz="1200" b="1" i="0" u="none" strike="noStrike" baseline="0">
            <a:solidFill>
              <a:srgbClr val="000000"/>
            </a:solidFill>
            <a:latin typeface="Calibri"/>
          </a:endParaRPr>
        </a:p>
        <a:p>
          <a:pPr algn="l" rtl="0">
            <a:lnSpc>
              <a:spcPts val="1400"/>
            </a:lnSpc>
            <a:defRPr sz="1000"/>
          </a:pPr>
          <a:r>
            <a:rPr lang="en-US" sz="1200" b="1" i="0" u="none" strike="noStrike" baseline="0">
              <a:solidFill>
                <a:srgbClr val="000000"/>
              </a:solidFill>
              <a:latin typeface="Calibri"/>
            </a:rPr>
            <a:t>Institutional Base Salary (IBS) </a:t>
          </a:r>
          <a:r>
            <a:rPr lang="en-US" sz="1200" b="0" i="0" u="none" strike="noStrike" baseline="0">
              <a:solidFill>
                <a:srgbClr val="000000"/>
              </a:solidFill>
              <a:latin typeface="Calibri"/>
            </a:rPr>
            <a:t>- IBS includes academic-year salary and any stipend you receive for performing other administrative duties, e.g. center director, department chair, or program director.</a:t>
          </a:r>
        </a:p>
        <a:p>
          <a:pPr algn="l" rtl="0">
            <a:lnSpc>
              <a:spcPts val="1400"/>
            </a:lnSpc>
            <a:defRPr sz="1000"/>
          </a:pPr>
          <a:endParaRPr lang="en-US" sz="1200" b="1" i="0" u="none" strike="noStrike" baseline="0">
            <a:solidFill>
              <a:srgbClr val="000000"/>
            </a:solidFill>
            <a:latin typeface="Calibri"/>
          </a:endParaRPr>
        </a:p>
        <a:p>
          <a:pPr algn="l" rtl="0">
            <a:lnSpc>
              <a:spcPts val="1400"/>
            </a:lnSpc>
            <a:defRPr sz="1000"/>
          </a:pPr>
          <a:r>
            <a:rPr lang="en-US" sz="1200" b="1" i="0" u="none" strike="noStrike" baseline="0">
              <a:solidFill>
                <a:srgbClr val="000000"/>
              </a:solidFill>
              <a:latin typeface="Calibri"/>
            </a:rPr>
            <a:t>Example of how IBS is computed</a:t>
          </a:r>
          <a:r>
            <a:rPr lang="en-US" sz="1200" b="0" i="0" u="none" strike="noStrike" baseline="0">
              <a:solidFill>
                <a:srgbClr val="000000"/>
              </a:solidFill>
              <a:latin typeface="Calibri"/>
            </a:rPr>
            <a:t>:</a:t>
          </a:r>
        </a:p>
        <a:p>
          <a:pPr algn="l" rtl="0">
            <a:lnSpc>
              <a:spcPts val="1400"/>
            </a:lnSpc>
            <a:defRPr sz="1000"/>
          </a:pPr>
          <a:r>
            <a:rPr lang="en-US" sz="1200" b="0" i="0" u="none" strike="noStrike" baseline="0">
              <a:solidFill>
                <a:srgbClr val="000000"/>
              </a:solidFill>
              <a:latin typeface="Calibri"/>
            </a:rPr>
            <a:t>Professor X has an Academic Salary of $180,000 for 9 mo. Appointment / with a Chair stipend of $16,000.</a:t>
          </a:r>
        </a:p>
        <a:p>
          <a:pPr algn="l" rtl="0">
            <a:lnSpc>
              <a:spcPts val="1400"/>
            </a:lnSpc>
            <a:defRPr sz="1000"/>
          </a:pPr>
          <a:endParaRPr lang="en-US" sz="1200" b="0" i="0" u="none" strike="noStrike" baseline="0">
            <a:solidFill>
              <a:srgbClr val="000000"/>
            </a:solidFill>
            <a:latin typeface="Calibri"/>
          </a:endParaRPr>
        </a:p>
        <a:p>
          <a:pPr algn="l" rtl="0">
            <a:lnSpc>
              <a:spcPts val="1400"/>
            </a:lnSpc>
            <a:defRPr sz="1000"/>
          </a:pPr>
          <a:r>
            <a:rPr lang="en-US" sz="1200" b="0" i="0" u="none" strike="noStrike" baseline="0">
              <a:solidFill>
                <a:srgbClr val="000000"/>
              </a:solidFill>
              <a:latin typeface="Calibri"/>
            </a:rPr>
            <a:t>IBS is calculated as follows:</a:t>
          </a:r>
        </a:p>
        <a:p>
          <a:pPr algn="l" rtl="0">
            <a:lnSpc>
              <a:spcPts val="1400"/>
            </a:lnSpc>
            <a:defRPr sz="1000"/>
          </a:pPr>
          <a:r>
            <a:rPr lang="en-US" sz="1200" b="1" i="0" u="none" strike="noStrike" baseline="0">
              <a:solidFill>
                <a:srgbClr val="000000"/>
              </a:solidFill>
              <a:latin typeface="Calibri"/>
            </a:rPr>
            <a:t>$180,000   +   9/12($16,000)   = $192,000</a:t>
          </a:r>
        </a:p>
        <a:p>
          <a:pPr algn="l" rtl="0">
            <a:defRPr sz="1000"/>
          </a:pPr>
          <a:r>
            <a:rPr lang="en-US" sz="1000" b="0" i="0" u="none" strike="noStrike" baseline="0">
              <a:solidFill>
                <a:srgbClr val="000000"/>
              </a:solidFill>
              <a:latin typeface="Calibri"/>
            </a:rPr>
            <a:t>AY Salary   +     Appt. term/12 months (Stipend)    =  IBS</a:t>
          </a:r>
        </a:p>
        <a:p>
          <a:pPr algn="l" rtl="0">
            <a:lnSpc>
              <a:spcPts val="2300"/>
            </a:lnSpc>
            <a:defRPr sz="1000"/>
          </a:pPr>
          <a:endParaRPr lang="en-US" sz="2000" b="1" i="0" u="none" strike="noStrike" baseline="0">
            <a:solidFill>
              <a:srgbClr val="000000"/>
            </a:solidFill>
            <a:latin typeface="Calibri"/>
          </a:endParaRPr>
        </a:p>
        <a:p>
          <a:pPr algn="l" rtl="0">
            <a:lnSpc>
              <a:spcPts val="2300"/>
            </a:lnSpc>
            <a:defRPr sz="1000"/>
          </a:pPr>
          <a:endParaRPr lang="en-US" sz="2000" b="1" i="0" u="none" strike="noStrike" baseline="0">
            <a:solidFill>
              <a:srgbClr val="000000"/>
            </a:solidFill>
            <a:latin typeface="Calibri"/>
          </a:endParaRPr>
        </a:p>
      </xdr:txBody>
    </xdr:sp>
    <xdr:clientData/>
  </xdr:twoCellAnchor>
  <xdr:twoCellAnchor editAs="oneCell">
    <xdr:from>
      <xdr:col>0</xdr:col>
      <xdr:colOff>314325</xdr:colOff>
      <xdr:row>4</xdr:row>
      <xdr:rowOff>9525</xdr:rowOff>
    </xdr:from>
    <xdr:to>
      <xdr:col>1</xdr:col>
      <xdr:colOff>114300</xdr:colOff>
      <xdr:row>8</xdr:row>
      <xdr:rowOff>38100</xdr:rowOff>
    </xdr:to>
    <xdr:pic>
      <xdr:nvPicPr>
        <xdr:cNvPr id="1572" name="Picture 2" descr="H_2c_Pos.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657225"/>
          <a:ext cx="3905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117475</xdr:colOff>
      <xdr:row>20</xdr:row>
      <xdr:rowOff>31750</xdr:rowOff>
    </xdr:from>
    <xdr:to>
      <xdr:col>1</xdr:col>
      <xdr:colOff>226332</xdr:colOff>
      <xdr:row>20</xdr:row>
      <xdr:rowOff>155575</xdr:rowOff>
    </xdr:to>
    <xdr:sp macro="" textlink="">
      <xdr:nvSpPr>
        <xdr:cNvPr id="1413" name="4-Point Star 5"/>
        <xdr:cNvSpPr>
          <a:spLocks noChangeArrowheads="1"/>
        </xdr:cNvSpPr>
      </xdr:nvSpPr>
      <xdr:spPr bwMode="auto">
        <a:xfrm>
          <a:off x="708025" y="3270250"/>
          <a:ext cx="108857" cy="123825"/>
        </a:xfrm>
        <a:prstGeom prst="star4">
          <a:avLst>
            <a:gd name="adj" fmla="val 12500"/>
          </a:avLst>
        </a:prstGeom>
        <a:gradFill rotWithShape="1">
          <a:gsLst>
            <a:gs pos="0">
              <a:srgbClr val="FFA2A1"/>
            </a:gs>
            <a:gs pos="35001">
              <a:srgbClr val="FFBEBD"/>
            </a:gs>
            <a:gs pos="100000">
              <a:srgbClr val="FFE5E5"/>
            </a:gs>
          </a:gsLst>
          <a:lin ang="16200000" scaled="1"/>
        </a:gradFill>
        <a:ln w="9525">
          <a:solidFill>
            <a:srgbClr val="BE4B48"/>
          </a:solidFill>
          <a:miter lim="800000"/>
          <a:headEnd/>
          <a:tailEnd/>
        </a:ln>
        <a:effectLst>
          <a:outerShdw blurRad="63500" dist="20000" dir="5400000" rotWithShape="0">
            <a:srgbClr val="000000">
              <a:alpha val="37999"/>
            </a:srgbClr>
          </a:outerShdw>
        </a:effectLst>
      </xdr:spPr>
      <xdr:txBody>
        <a:bodyPr rtlCol="0" anchor="ctr"/>
        <a:lstStyle/>
        <a:p>
          <a:endParaRPr lang="en-US"/>
        </a:p>
      </xdr:txBody>
    </xdr:sp>
    <xdr:clientData/>
  </xdr:twoCellAnchor>
  <xdr:twoCellAnchor>
    <xdr:from>
      <xdr:col>1</xdr:col>
      <xdr:colOff>139700</xdr:colOff>
      <xdr:row>25</xdr:row>
      <xdr:rowOff>104775</xdr:rowOff>
    </xdr:from>
    <xdr:to>
      <xdr:col>1</xdr:col>
      <xdr:colOff>256931</xdr:colOff>
      <xdr:row>26</xdr:row>
      <xdr:rowOff>44450</xdr:rowOff>
    </xdr:to>
    <xdr:sp macro="" textlink="">
      <xdr:nvSpPr>
        <xdr:cNvPr id="1414" name="4-Point Star 6"/>
        <xdr:cNvSpPr>
          <a:spLocks noChangeArrowheads="1"/>
        </xdr:cNvSpPr>
      </xdr:nvSpPr>
      <xdr:spPr bwMode="auto">
        <a:xfrm>
          <a:off x="730250" y="4152900"/>
          <a:ext cx="117231" cy="101600"/>
        </a:xfrm>
        <a:prstGeom prst="star4">
          <a:avLst>
            <a:gd name="adj" fmla="val 12500"/>
          </a:avLst>
        </a:prstGeom>
        <a:gradFill rotWithShape="1">
          <a:gsLst>
            <a:gs pos="0">
              <a:srgbClr val="FFA2A1"/>
            </a:gs>
            <a:gs pos="35001">
              <a:srgbClr val="FFBEBD"/>
            </a:gs>
            <a:gs pos="100000">
              <a:srgbClr val="FFE5E5"/>
            </a:gs>
          </a:gsLst>
          <a:lin ang="16200000" scaled="1"/>
        </a:gradFill>
        <a:ln w="9525">
          <a:solidFill>
            <a:srgbClr val="BE4B48"/>
          </a:solidFill>
          <a:miter lim="800000"/>
          <a:headEnd/>
          <a:tailEnd/>
        </a:ln>
        <a:effectLst>
          <a:outerShdw blurRad="63500" dist="20000" dir="5400000" rotWithShape="0">
            <a:srgbClr val="000000">
              <a:alpha val="37999"/>
            </a:srgbClr>
          </a:outerShdw>
        </a:effectLst>
      </xdr:spPr>
      <xdr:txBody>
        <a:bodyPr rtlCol="0" anchor="ctr"/>
        <a:lstStyle/>
        <a:p>
          <a:endParaRPr lang="en-US"/>
        </a:p>
      </xdr:txBody>
    </xdr:sp>
    <xdr:clientData/>
  </xdr:twoCellAnchor>
  <xdr:twoCellAnchor>
    <xdr:from>
      <xdr:col>0</xdr:col>
      <xdr:colOff>381000</xdr:colOff>
      <xdr:row>29</xdr:row>
      <xdr:rowOff>101600</xdr:rowOff>
    </xdr:from>
    <xdr:to>
      <xdr:col>13</xdr:col>
      <xdr:colOff>69847</xdr:colOff>
      <xdr:row>29</xdr:row>
      <xdr:rowOff>120650</xdr:rowOff>
    </xdr:to>
    <xdr:cxnSp macro="">
      <xdr:nvCxnSpPr>
        <xdr:cNvPr id="9" name="Straight Arrow Connector 8"/>
        <xdr:cNvCxnSpPr/>
      </xdr:nvCxnSpPr>
      <xdr:spPr>
        <a:xfrm>
          <a:off x="390525" y="4810125"/>
          <a:ext cx="7600950" cy="9525"/>
        </a:xfrm>
        <a:prstGeom prst="straightConnector1">
          <a:avLst/>
        </a:prstGeom>
        <a:ln>
          <a:headEnd type="arrow"/>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
  <sheetViews>
    <sheetView zoomScaleNormal="100" workbookViewId="0">
      <selection activeCell="P20" sqref="P20"/>
    </sheetView>
  </sheetViews>
  <sheetFormatPr defaultColWidth="8.85546875" defaultRowHeight="12.75" x14ac:dyDescent="0.2"/>
  <sheetData/>
  <pageMargins left="0.45" right="0.45" top="0.5" bottom="0.5" header="0.3" footer="0.3"/>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Q96"/>
  <sheetViews>
    <sheetView tabSelected="1" zoomScaleNormal="100" workbookViewId="0">
      <selection activeCell="F25" sqref="F25"/>
    </sheetView>
  </sheetViews>
  <sheetFormatPr defaultColWidth="10.85546875" defaultRowHeight="12.75" x14ac:dyDescent="0.25"/>
  <cols>
    <col min="1" max="1" width="15.42578125" style="1" customWidth="1"/>
    <col min="2" max="2" width="11.7109375" style="1" customWidth="1"/>
    <col min="3" max="3" width="14.140625" style="1" customWidth="1"/>
    <col min="4" max="4" width="14.28515625" style="1" customWidth="1"/>
    <col min="5" max="5" width="12.7109375" style="1" customWidth="1"/>
    <col min="6" max="6" width="13" style="1" customWidth="1"/>
    <col min="7" max="7" width="12.7109375" style="1" customWidth="1"/>
    <col min="8" max="8" width="12.140625" style="1" customWidth="1"/>
    <col min="9" max="9" width="1.42578125" style="1" customWidth="1"/>
    <col min="10" max="10" width="9.42578125" style="1" customWidth="1"/>
    <col min="11" max="11" width="10.42578125" style="1" customWidth="1"/>
    <col min="12" max="12" width="10.28515625" style="1" customWidth="1"/>
    <col min="13" max="13" width="13.28515625" style="1" customWidth="1"/>
    <col min="14" max="14" width="9.42578125" style="1" customWidth="1"/>
    <col min="15" max="15" width="12" style="1" customWidth="1"/>
    <col min="16" max="16384" width="10.85546875" style="1"/>
  </cols>
  <sheetData>
    <row r="1" spans="1:11" ht="51" x14ac:dyDescent="0.25">
      <c r="A1" s="198" t="s">
        <v>36</v>
      </c>
      <c r="B1" s="199" t="s">
        <v>81</v>
      </c>
      <c r="C1" s="199" t="s">
        <v>76</v>
      </c>
      <c r="D1" s="199" t="s">
        <v>79</v>
      </c>
      <c r="E1" s="199" t="s">
        <v>80</v>
      </c>
      <c r="F1" s="69"/>
      <c r="G1" s="144" t="s">
        <v>39</v>
      </c>
      <c r="H1" s="69"/>
      <c r="I1" s="69"/>
      <c r="J1" s="69"/>
      <c r="K1" s="69"/>
    </row>
    <row r="2" spans="1:11" s="6" customFormat="1" ht="14.25" hidden="1" customHeight="1" x14ac:dyDescent="0.25">
      <c r="A2" s="200" t="s">
        <v>37</v>
      </c>
      <c r="B2" s="201" t="s">
        <v>38</v>
      </c>
      <c r="C2" s="202"/>
      <c r="D2" s="203"/>
      <c r="E2" s="204"/>
      <c r="F2" s="70"/>
      <c r="G2" s="70"/>
      <c r="H2" s="70"/>
      <c r="I2" s="70"/>
      <c r="J2" s="70"/>
      <c r="K2" s="70"/>
    </row>
    <row r="3" spans="1:11" s="6" customFormat="1" ht="13.5" hidden="1" x14ac:dyDescent="0.25">
      <c r="A3" s="200" t="s">
        <v>46</v>
      </c>
      <c r="B3" s="201">
        <v>130200</v>
      </c>
      <c r="C3" s="202"/>
      <c r="D3" s="203"/>
      <c r="E3" s="204"/>
      <c r="F3" s="70"/>
      <c r="G3" s="70"/>
      <c r="H3" s="70"/>
      <c r="I3" s="70"/>
      <c r="J3" s="70"/>
      <c r="K3" s="70"/>
    </row>
    <row r="4" spans="1:11" s="6" customFormat="1" ht="13.5" hidden="1" x14ac:dyDescent="0.25">
      <c r="A4" s="200" t="s">
        <v>51</v>
      </c>
      <c r="B4" s="201">
        <v>136700</v>
      </c>
      <c r="C4" s="202"/>
      <c r="D4" s="203"/>
      <c r="E4" s="204"/>
      <c r="F4" s="70"/>
      <c r="G4" s="70"/>
      <c r="H4" s="70"/>
      <c r="I4" s="70"/>
      <c r="J4" s="70"/>
      <c r="K4" s="70"/>
    </row>
    <row r="5" spans="1:11" s="6" customFormat="1" ht="13.5" hidden="1" x14ac:dyDescent="0.25">
      <c r="A5" s="200" t="s">
        <v>47</v>
      </c>
      <c r="B5" s="201">
        <v>141300</v>
      </c>
      <c r="C5" s="202"/>
      <c r="D5" s="203"/>
      <c r="E5" s="204"/>
      <c r="F5" s="70"/>
      <c r="G5" s="70"/>
      <c r="H5" s="70"/>
      <c r="I5" s="70"/>
      <c r="J5" s="70"/>
      <c r="K5" s="70"/>
    </row>
    <row r="6" spans="1:11" s="6" customFormat="1" ht="13.5" hidden="1" x14ac:dyDescent="0.25">
      <c r="A6" s="200" t="s">
        <v>48</v>
      </c>
      <c r="B6" s="201">
        <v>157000</v>
      </c>
      <c r="C6" s="202"/>
      <c r="D6" s="203"/>
      <c r="E6" s="204"/>
      <c r="F6" s="70"/>
      <c r="G6" s="70"/>
      <c r="H6" s="70"/>
      <c r="I6" s="70"/>
      <c r="J6" s="70"/>
      <c r="K6" s="70"/>
    </row>
    <row r="7" spans="1:11" s="6" customFormat="1" ht="13.5" hidden="1" x14ac:dyDescent="0.25">
      <c r="A7" s="200" t="s">
        <v>49</v>
      </c>
      <c r="B7" s="201">
        <v>161200</v>
      </c>
      <c r="C7" s="202"/>
      <c r="D7" s="203"/>
      <c r="E7" s="204"/>
      <c r="F7" s="70"/>
      <c r="G7" s="70"/>
      <c r="H7" s="70"/>
      <c r="I7" s="70"/>
      <c r="J7" s="70"/>
      <c r="K7" s="70"/>
    </row>
    <row r="8" spans="1:11" s="6" customFormat="1" ht="13.5" hidden="1" x14ac:dyDescent="0.25">
      <c r="A8" s="200" t="s">
        <v>50</v>
      </c>
      <c r="B8" s="201">
        <v>166700</v>
      </c>
      <c r="C8" s="202"/>
      <c r="D8" s="203"/>
      <c r="E8" s="204"/>
      <c r="F8" s="70"/>
      <c r="G8" s="70"/>
      <c r="H8" s="70"/>
      <c r="I8" s="70"/>
      <c r="J8" s="70"/>
      <c r="K8" s="70"/>
    </row>
    <row r="9" spans="1:11" s="6" customFormat="1" ht="13.5" hidden="1" x14ac:dyDescent="0.25">
      <c r="A9" s="200" t="s">
        <v>53</v>
      </c>
      <c r="B9" s="201">
        <v>171900</v>
      </c>
      <c r="C9" s="202"/>
      <c r="D9" s="203"/>
      <c r="E9" s="204"/>
      <c r="F9" s="70"/>
      <c r="G9" s="70"/>
      <c r="H9" s="70"/>
      <c r="I9" s="70"/>
      <c r="J9" s="70"/>
      <c r="K9" s="70"/>
    </row>
    <row r="10" spans="1:11" s="6" customFormat="1" ht="13.5" hidden="1" x14ac:dyDescent="0.25">
      <c r="A10" s="200" t="s">
        <v>52</v>
      </c>
      <c r="B10" s="201">
        <v>175700</v>
      </c>
      <c r="C10" s="202"/>
      <c r="D10" s="203"/>
      <c r="E10" s="204"/>
      <c r="F10" s="70"/>
      <c r="G10" s="70"/>
      <c r="H10" s="70"/>
      <c r="I10" s="70"/>
      <c r="J10" s="70"/>
      <c r="K10" s="70"/>
    </row>
    <row r="11" spans="1:11" s="6" customFormat="1" ht="13.5" hidden="1" x14ac:dyDescent="0.25">
      <c r="A11" s="200" t="s">
        <v>54</v>
      </c>
      <c r="B11" s="201">
        <v>180100</v>
      </c>
      <c r="C11" s="205"/>
      <c r="D11" s="203"/>
      <c r="E11" s="204"/>
      <c r="F11" s="71"/>
      <c r="G11" s="71"/>
      <c r="H11" s="71"/>
      <c r="I11" s="71"/>
      <c r="J11" s="71"/>
      <c r="K11" s="71"/>
    </row>
    <row r="12" spans="1:11" s="6" customFormat="1" ht="13.5" hidden="1" x14ac:dyDescent="0.25">
      <c r="A12" s="200" t="s">
        <v>55</v>
      </c>
      <c r="B12" s="201">
        <v>183500</v>
      </c>
      <c r="C12" s="205"/>
      <c r="D12" s="203"/>
      <c r="E12" s="204"/>
      <c r="F12" s="71"/>
      <c r="G12" s="71"/>
      <c r="H12" s="71"/>
      <c r="I12" s="71"/>
      <c r="J12" s="71"/>
      <c r="K12" s="71"/>
    </row>
    <row r="13" spans="1:11" s="6" customFormat="1" ht="13.5" hidden="1" x14ac:dyDescent="0.25">
      <c r="A13" s="200" t="s">
        <v>56</v>
      </c>
      <c r="B13" s="201">
        <v>186600</v>
      </c>
      <c r="C13" s="205"/>
      <c r="D13" s="203"/>
      <c r="E13" s="204"/>
      <c r="F13" s="71"/>
      <c r="G13" s="71"/>
      <c r="H13" s="71"/>
      <c r="I13" s="71"/>
      <c r="J13" s="71"/>
      <c r="K13" s="71"/>
    </row>
    <row r="14" spans="1:11" s="6" customFormat="1" ht="13.5" hidden="1" x14ac:dyDescent="0.25">
      <c r="A14" s="200" t="s">
        <v>57</v>
      </c>
      <c r="B14" s="201">
        <v>191300</v>
      </c>
      <c r="C14" s="205"/>
      <c r="D14" s="203"/>
      <c r="E14" s="204"/>
      <c r="F14" s="71"/>
      <c r="G14" s="71"/>
      <c r="H14" s="71"/>
      <c r="I14" s="71"/>
      <c r="J14" s="71"/>
      <c r="K14" s="71"/>
    </row>
    <row r="15" spans="1:11" s="6" customFormat="1" ht="13.5" hidden="1" x14ac:dyDescent="0.25">
      <c r="A15" s="200" t="s">
        <v>58</v>
      </c>
      <c r="B15" s="201">
        <v>196700</v>
      </c>
      <c r="C15" s="205"/>
      <c r="D15" s="203"/>
      <c r="E15" s="204"/>
      <c r="F15" s="71"/>
      <c r="G15" s="71"/>
      <c r="H15" s="71"/>
      <c r="I15" s="71"/>
      <c r="J15" s="71"/>
      <c r="K15" s="71"/>
    </row>
    <row r="16" spans="1:11" s="6" customFormat="1" ht="13.5" hidden="1" x14ac:dyDescent="0.25">
      <c r="A16" s="200" t="s">
        <v>59</v>
      </c>
      <c r="B16" s="201">
        <v>199700</v>
      </c>
      <c r="C16" s="205"/>
      <c r="D16" s="203"/>
      <c r="E16" s="204"/>
      <c r="F16" s="71"/>
      <c r="G16" s="71"/>
      <c r="H16" s="71"/>
      <c r="I16" s="71"/>
      <c r="J16" s="71"/>
      <c r="K16" s="71"/>
    </row>
    <row r="17" spans="1:17" s="6" customFormat="1" ht="13.5" hidden="1" x14ac:dyDescent="0.25">
      <c r="A17" s="206" t="s">
        <v>89</v>
      </c>
      <c r="B17" s="207">
        <f>B15</f>
        <v>196700</v>
      </c>
      <c r="C17" s="208"/>
      <c r="D17" s="209"/>
      <c r="E17" s="210"/>
      <c r="F17" s="71"/>
      <c r="G17" s="71"/>
      <c r="H17" s="71"/>
      <c r="I17" s="71"/>
      <c r="J17" s="71"/>
      <c r="K17" s="71"/>
    </row>
    <row r="18" spans="1:17" ht="15.75" thickBot="1" x14ac:dyDescent="0.3">
      <c r="A18" s="174" t="s">
        <v>112</v>
      </c>
      <c r="B18" s="175">
        <v>185100</v>
      </c>
      <c r="C18" s="180">
        <f>$B$18/12</f>
        <v>15425</v>
      </c>
      <c r="D18" s="176">
        <f>$B$18/12*10</f>
        <v>154250</v>
      </c>
      <c r="E18" s="177">
        <f>$B$18/12*9</f>
        <v>138825</v>
      </c>
      <c r="G18" s="147" t="s">
        <v>0</v>
      </c>
      <c r="H18" s="147"/>
      <c r="I18" s="147"/>
      <c r="J18" s="147"/>
      <c r="K18" s="147"/>
      <c r="L18" s="147"/>
      <c r="M18" s="147"/>
    </row>
    <row r="19" spans="1:17" ht="16.5" thickBot="1" x14ac:dyDescent="0.35">
      <c r="A19" s="2"/>
      <c r="B19" s="3"/>
      <c r="D19" s="3"/>
      <c r="G19" s="148" t="s">
        <v>1</v>
      </c>
      <c r="H19" s="148"/>
      <c r="I19" s="148"/>
      <c r="J19" s="148"/>
      <c r="K19" s="148"/>
      <c r="L19" s="148"/>
      <c r="M19" s="148"/>
      <c r="N19" s="146"/>
      <c r="O19" s="146"/>
      <c r="P19" s="146"/>
      <c r="Q19" s="146"/>
    </row>
    <row r="20" spans="1:17" ht="15.75" x14ac:dyDescent="0.3">
      <c r="A20" s="81" t="s">
        <v>67</v>
      </c>
      <c r="B20" s="82"/>
      <c r="C20" s="67"/>
      <c r="D20" s="3"/>
      <c r="G20" s="148" t="s">
        <v>24</v>
      </c>
      <c r="H20" s="148"/>
      <c r="I20" s="148"/>
      <c r="J20" s="148"/>
      <c r="K20" s="148"/>
      <c r="L20" s="148"/>
      <c r="M20" s="148"/>
      <c r="N20" s="146"/>
    </row>
    <row r="21" spans="1:17" ht="15.75" x14ac:dyDescent="0.3">
      <c r="A21" s="211"/>
      <c r="B21" s="212"/>
      <c r="C21" s="68"/>
      <c r="D21" s="3"/>
      <c r="G21" s="147" t="s">
        <v>6</v>
      </c>
      <c r="H21" s="147"/>
      <c r="I21" s="147"/>
      <c r="J21" s="147"/>
      <c r="K21" s="147"/>
      <c r="L21" s="147"/>
      <c r="M21" s="147"/>
    </row>
    <row r="22" spans="1:17" ht="15.75" x14ac:dyDescent="0.3">
      <c r="A22" s="222" t="s">
        <v>68</v>
      </c>
      <c r="B22" s="223"/>
      <c r="D22" s="3"/>
      <c r="G22" s="147" t="s">
        <v>2</v>
      </c>
      <c r="H22" s="147"/>
      <c r="I22" s="147"/>
      <c r="J22" s="147"/>
      <c r="K22" s="147"/>
      <c r="L22" s="147"/>
      <c r="M22" s="147"/>
    </row>
    <row r="23" spans="1:17" ht="15.75" x14ac:dyDescent="0.3">
      <c r="A23" s="220">
        <v>0</v>
      </c>
      <c r="B23" s="221"/>
      <c r="D23" s="3"/>
      <c r="G23" s="147" t="s">
        <v>8</v>
      </c>
      <c r="H23" s="147"/>
      <c r="I23" s="147"/>
      <c r="J23" s="147"/>
      <c r="K23" s="147"/>
      <c r="L23" s="147"/>
      <c r="M23" s="149"/>
    </row>
    <row r="24" spans="1:17" ht="15" customHeight="1" x14ac:dyDescent="0.3">
      <c r="A24" s="74" t="s">
        <v>75</v>
      </c>
      <c r="B24" s="83">
        <v>0.04</v>
      </c>
      <c r="D24" s="3"/>
      <c r="G24" s="147" t="s">
        <v>7</v>
      </c>
      <c r="H24" s="147"/>
      <c r="I24" s="147"/>
      <c r="J24" s="147"/>
      <c r="K24" s="148"/>
      <c r="L24" s="148"/>
      <c r="M24" s="148"/>
    </row>
    <row r="25" spans="1:17" ht="16.5" thickBot="1" x14ac:dyDescent="0.35">
      <c r="A25" s="75"/>
      <c r="B25" s="84"/>
      <c r="D25" s="3"/>
      <c r="G25" s="147" t="s">
        <v>26</v>
      </c>
      <c r="H25" s="147"/>
      <c r="I25" s="147"/>
      <c r="J25" s="147"/>
      <c r="K25" s="147"/>
      <c r="L25" s="147"/>
      <c r="M25" s="147"/>
    </row>
    <row r="26" spans="1:17" ht="12.75" customHeight="1" x14ac:dyDescent="0.25">
      <c r="A26" s="227" t="s">
        <v>62</v>
      </c>
      <c r="B26" s="218" t="s">
        <v>61</v>
      </c>
      <c r="C26" s="229" t="s">
        <v>85</v>
      </c>
      <c r="D26" s="230"/>
      <c r="G26" s="147" t="s">
        <v>22</v>
      </c>
      <c r="H26" s="147"/>
      <c r="I26" s="147"/>
      <c r="J26" s="147"/>
      <c r="K26" s="147"/>
      <c r="L26" s="147"/>
      <c r="M26" s="147"/>
    </row>
    <row r="27" spans="1:17" ht="15" customHeight="1" x14ac:dyDescent="0.25">
      <c r="A27" s="228"/>
      <c r="B27" s="219"/>
      <c r="C27" s="89" t="s">
        <v>86</v>
      </c>
      <c r="D27" s="90" t="s">
        <v>87</v>
      </c>
      <c r="G27" s="147" t="s">
        <v>23</v>
      </c>
      <c r="H27" s="147"/>
      <c r="I27" s="147"/>
      <c r="J27" s="147"/>
      <c r="K27" s="147"/>
      <c r="L27" s="147"/>
      <c r="M27" s="147"/>
    </row>
    <row r="28" spans="1:17" ht="15" x14ac:dyDescent="0.25">
      <c r="A28" s="64" t="s">
        <v>88</v>
      </c>
      <c r="B28" s="85">
        <f>A23</f>
        <v>0</v>
      </c>
      <c r="C28" s="91">
        <f>B28/10*12</f>
        <v>0</v>
      </c>
      <c r="D28" s="92">
        <f t="shared" ref="D28:D34" si="0">B28/9*12</f>
        <v>0</v>
      </c>
      <c r="E28" s="18"/>
      <c r="G28" s="147" t="s">
        <v>21</v>
      </c>
      <c r="H28" s="147"/>
      <c r="I28" s="147"/>
      <c r="J28" s="147"/>
      <c r="K28" s="147"/>
      <c r="L28" s="147"/>
      <c r="M28" s="147"/>
    </row>
    <row r="29" spans="1:17" ht="15" x14ac:dyDescent="0.25">
      <c r="A29" s="64" t="s">
        <v>3</v>
      </c>
      <c r="B29" s="86">
        <f>B28*(1+$B$24)</f>
        <v>0</v>
      </c>
      <c r="C29" s="91">
        <f>C28*(1+$B$24)</f>
        <v>0</v>
      </c>
      <c r="D29" s="93">
        <f t="shared" si="0"/>
        <v>0</v>
      </c>
      <c r="E29" s="18"/>
      <c r="G29" s="147" t="s">
        <v>25</v>
      </c>
      <c r="H29" s="147"/>
      <c r="I29" s="147"/>
      <c r="J29" s="147"/>
      <c r="K29" s="147"/>
      <c r="L29" s="147"/>
      <c r="M29" s="147"/>
    </row>
    <row r="30" spans="1:17" ht="15" x14ac:dyDescent="0.25">
      <c r="A30" s="64" t="s">
        <v>5</v>
      </c>
      <c r="B30" s="86">
        <f t="shared" ref="B30:C34" si="1">B29*(1+$B$24)</f>
        <v>0</v>
      </c>
      <c r="C30" s="91">
        <f t="shared" si="1"/>
        <v>0</v>
      </c>
      <c r="D30" s="93">
        <f t="shared" si="0"/>
        <v>0</v>
      </c>
      <c r="E30" s="18"/>
      <c r="G30" s="147" t="s">
        <v>78</v>
      </c>
      <c r="H30" s="147"/>
      <c r="I30" s="147"/>
      <c r="J30" s="147"/>
      <c r="K30" s="147"/>
      <c r="L30" s="147"/>
      <c r="M30" s="147"/>
    </row>
    <row r="31" spans="1:17" ht="15" x14ac:dyDescent="0.25">
      <c r="A31" s="64" t="s">
        <v>98</v>
      </c>
      <c r="B31" s="86">
        <f t="shared" si="1"/>
        <v>0</v>
      </c>
      <c r="C31" s="91">
        <f t="shared" si="1"/>
        <v>0</v>
      </c>
      <c r="D31" s="93">
        <f t="shared" si="0"/>
        <v>0</v>
      </c>
      <c r="G31" s="147" t="s">
        <v>29</v>
      </c>
      <c r="H31" s="147"/>
      <c r="I31" s="147"/>
      <c r="J31" s="147"/>
      <c r="K31" s="147"/>
      <c r="L31" s="147"/>
      <c r="M31" s="147"/>
    </row>
    <row r="32" spans="1:17" ht="15" x14ac:dyDescent="0.25">
      <c r="A32" s="64" t="s">
        <v>99</v>
      </c>
      <c r="B32" s="86">
        <f t="shared" si="1"/>
        <v>0</v>
      </c>
      <c r="C32" s="91">
        <f t="shared" si="1"/>
        <v>0</v>
      </c>
      <c r="D32" s="93">
        <f t="shared" si="0"/>
        <v>0</v>
      </c>
      <c r="G32" s="147"/>
      <c r="H32" s="147"/>
      <c r="I32" s="147"/>
      <c r="J32" s="147"/>
      <c r="K32" s="147"/>
      <c r="L32" s="147"/>
      <c r="M32" s="147"/>
    </row>
    <row r="33" spans="1:15" ht="15" x14ac:dyDescent="0.25">
      <c r="A33" s="64" t="s">
        <v>100</v>
      </c>
      <c r="B33" s="86">
        <f t="shared" si="1"/>
        <v>0</v>
      </c>
      <c r="C33" s="91">
        <f t="shared" si="1"/>
        <v>0</v>
      </c>
      <c r="D33" s="93">
        <f t="shared" si="0"/>
        <v>0</v>
      </c>
      <c r="H33" s="147"/>
      <c r="I33" s="147"/>
      <c r="J33" s="147"/>
      <c r="K33" s="147"/>
      <c r="L33" s="147"/>
      <c r="M33" s="147"/>
    </row>
    <row r="34" spans="1:15" ht="15.75" thickBot="1" x14ac:dyDescent="0.3">
      <c r="A34" s="65" t="s">
        <v>111</v>
      </c>
      <c r="B34" s="87">
        <f t="shared" si="1"/>
        <v>0</v>
      </c>
      <c r="C34" s="94">
        <f t="shared" si="1"/>
        <v>0</v>
      </c>
      <c r="D34" s="95">
        <f t="shared" si="0"/>
        <v>0</v>
      </c>
      <c r="H34" s="147"/>
      <c r="I34" s="147"/>
      <c r="J34" s="147"/>
      <c r="K34" s="147"/>
      <c r="L34" s="147"/>
      <c r="M34" s="147"/>
    </row>
    <row r="35" spans="1:15" ht="15.75" thickBot="1" x14ac:dyDescent="0.3">
      <c r="G35" s="147"/>
      <c r="H35" s="147"/>
      <c r="I35" s="147"/>
      <c r="J35" s="147"/>
      <c r="K35" s="147"/>
      <c r="L35" s="147"/>
      <c r="M35" s="147"/>
    </row>
    <row r="36" spans="1:15" ht="15.75" thickBot="1" x14ac:dyDescent="0.35">
      <c r="A36" s="4" t="s">
        <v>82</v>
      </c>
      <c r="B36" s="5"/>
      <c r="C36" s="5"/>
      <c r="D36" s="5"/>
      <c r="E36" s="5"/>
      <c r="F36" s="5"/>
      <c r="G36" s="5"/>
      <c r="H36" s="5"/>
      <c r="I36" s="5"/>
      <c r="J36" s="5"/>
      <c r="K36" s="23"/>
      <c r="L36" s="23"/>
    </row>
    <row r="37" spans="1:15" ht="13.5" thickBot="1" x14ac:dyDescent="0.3">
      <c r="J37" s="57" t="s">
        <v>72</v>
      </c>
      <c r="K37" s="57"/>
      <c r="L37" s="57"/>
      <c r="M37" s="57"/>
      <c r="N37" s="57"/>
      <c r="O37" s="57"/>
    </row>
    <row r="38" spans="1:15" x14ac:dyDescent="0.25">
      <c r="A38" s="77" t="s">
        <v>66</v>
      </c>
      <c r="B38" s="76"/>
      <c r="C38" s="25"/>
      <c r="D38" s="25"/>
      <c r="E38" s="96"/>
      <c r="F38" s="26"/>
      <c r="G38" s="25"/>
      <c r="H38" s="32"/>
      <c r="I38" s="8"/>
      <c r="J38" s="39"/>
      <c r="K38" s="39"/>
      <c r="L38" s="39"/>
      <c r="M38" s="39"/>
      <c r="N38" s="39"/>
      <c r="O38" s="27"/>
    </row>
    <row r="39" spans="1:15" ht="15.75" customHeight="1" x14ac:dyDescent="0.25">
      <c r="A39" s="60"/>
      <c r="B39" s="7" t="s">
        <v>41</v>
      </c>
      <c r="C39" s="72">
        <f>$C$18</f>
        <v>15425</v>
      </c>
      <c r="D39" s="217" t="s">
        <v>45</v>
      </c>
      <c r="E39" s="217" t="s">
        <v>43</v>
      </c>
      <c r="F39" s="213" t="s">
        <v>63</v>
      </c>
      <c r="G39" s="217" t="s">
        <v>101</v>
      </c>
      <c r="H39" s="215" t="s">
        <v>102</v>
      </c>
      <c r="I39" s="8"/>
      <c r="J39" s="217" t="s">
        <v>40</v>
      </c>
      <c r="K39" s="217" t="s">
        <v>45</v>
      </c>
      <c r="L39" s="217" t="s">
        <v>43</v>
      </c>
      <c r="M39" s="213" t="s">
        <v>63</v>
      </c>
      <c r="N39" s="217" t="s">
        <v>101</v>
      </c>
      <c r="O39" s="215" t="s">
        <v>102</v>
      </c>
    </row>
    <row r="40" spans="1:15" s="12" customFormat="1" ht="47.25" customHeight="1" x14ac:dyDescent="0.25">
      <c r="A40" s="66" t="s">
        <v>69</v>
      </c>
      <c r="B40" s="11" t="s">
        <v>71</v>
      </c>
      <c r="C40" s="11" t="s">
        <v>73</v>
      </c>
      <c r="D40" s="217"/>
      <c r="E40" s="217"/>
      <c r="F40" s="213"/>
      <c r="G40" s="217"/>
      <c r="H40" s="216"/>
      <c r="I40" s="50"/>
      <c r="J40" s="217"/>
      <c r="K40" s="217"/>
      <c r="L40" s="217"/>
      <c r="M40" s="213"/>
      <c r="N40" s="217"/>
      <c r="O40" s="216"/>
    </row>
    <row r="41" spans="1:15" s="6" customFormat="1" x14ac:dyDescent="0.25">
      <c r="A41" s="47" t="str">
        <f>$A$28</f>
        <v>FY16</v>
      </c>
      <c r="B41" s="184">
        <v>0</v>
      </c>
      <c r="C41" s="179">
        <f t="shared" ref="C41:C47" si="2">B28/12</f>
        <v>0</v>
      </c>
      <c r="D41" s="15">
        <f t="shared" ref="D41:D47" si="3">B41*C41</f>
        <v>0</v>
      </c>
      <c r="E41" s="16">
        <f t="shared" ref="E41:E47" si="4">B41*$C$39</f>
        <v>0</v>
      </c>
      <c r="F41" s="80" t="e">
        <f t="shared" ref="F41:F47" si="5">E41/C41</f>
        <v>#DIV/0!</v>
      </c>
      <c r="G41" s="15">
        <f t="shared" ref="G41:G47" si="6">D41-E41</f>
        <v>0</v>
      </c>
      <c r="H41" s="28" t="e">
        <f t="shared" ref="H41:H47" si="7">G41/C41</f>
        <v>#DIV/0!</v>
      </c>
      <c r="I41" s="22"/>
      <c r="J41" s="184">
        <v>0</v>
      </c>
      <c r="K41" s="15">
        <f t="shared" ref="K41:K47" si="8">J41*C41</f>
        <v>0</v>
      </c>
      <c r="L41" s="15">
        <f t="shared" ref="L41:L47" si="9">J41*$C$39</f>
        <v>0</v>
      </c>
      <c r="M41" s="80" t="e">
        <f t="shared" ref="M41:M47" si="10">L41/C41</f>
        <v>#DIV/0!</v>
      </c>
      <c r="N41" s="15">
        <f t="shared" ref="N41:N47" si="11">K41-L41</f>
        <v>0</v>
      </c>
      <c r="O41" s="28" t="e">
        <f t="shared" ref="O41:O47" si="12">N41/C41</f>
        <v>#DIV/0!</v>
      </c>
    </row>
    <row r="42" spans="1:15" x14ac:dyDescent="0.25">
      <c r="A42" s="45" t="str">
        <f>$A$29</f>
        <v>FY17</v>
      </c>
      <c r="B42" s="184">
        <v>0</v>
      </c>
      <c r="C42" s="179">
        <f t="shared" si="2"/>
        <v>0</v>
      </c>
      <c r="D42" s="15">
        <f t="shared" si="3"/>
        <v>0</v>
      </c>
      <c r="E42" s="16">
        <f t="shared" si="4"/>
        <v>0</v>
      </c>
      <c r="F42" s="80" t="e">
        <f t="shared" si="5"/>
        <v>#DIV/0!</v>
      </c>
      <c r="G42" s="15">
        <f t="shared" si="6"/>
        <v>0</v>
      </c>
      <c r="H42" s="28" t="e">
        <f t="shared" si="7"/>
        <v>#DIV/0!</v>
      </c>
      <c r="I42" s="22"/>
      <c r="J42" s="184">
        <v>0</v>
      </c>
      <c r="K42" s="15">
        <f t="shared" si="8"/>
        <v>0</v>
      </c>
      <c r="L42" s="15">
        <f t="shared" si="9"/>
        <v>0</v>
      </c>
      <c r="M42" s="80" t="e">
        <f t="shared" si="10"/>
        <v>#DIV/0!</v>
      </c>
      <c r="N42" s="15">
        <f t="shared" si="11"/>
        <v>0</v>
      </c>
      <c r="O42" s="28" t="e">
        <f t="shared" si="12"/>
        <v>#DIV/0!</v>
      </c>
    </row>
    <row r="43" spans="1:15" x14ac:dyDescent="0.25">
      <c r="A43" s="45" t="str">
        <f>$A$30</f>
        <v>FY18</v>
      </c>
      <c r="B43" s="184">
        <v>0</v>
      </c>
      <c r="C43" s="179">
        <f t="shared" si="2"/>
        <v>0</v>
      </c>
      <c r="D43" s="15">
        <f t="shared" si="3"/>
        <v>0</v>
      </c>
      <c r="E43" s="16">
        <f t="shared" si="4"/>
        <v>0</v>
      </c>
      <c r="F43" s="80" t="e">
        <f t="shared" si="5"/>
        <v>#DIV/0!</v>
      </c>
      <c r="G43" s="15">
        <f t="shared" si="6"/>
        <v>0</v>
      </c>
      <c r="H43" s="28" t="e">
        <f t="shared" si="7"/>
        <v>#DIV/0!</v>
      </c>
      <c r="I43" s="22"/>
      <c r="J43" s="184">
        <v>0</v>
      </c>
      <c r="K43" s="15">
        <f t="shared" si="8"/>
        <v>0</v>
      </c>
      <c r="L43" s="15">
        <f t="shared" si="9"/>
        <v>0</v>
      </c>
      <c r="M43" s="80" t="e">
        <f t="shared" si="10"/>
        <v>#DIV/0!</v>
      </c>
      <c r="N43" s="15">
        <f t="shared" si="11"/>
        <v>0</v>
      </c>
      <c r="O43" s="28" t="e">
        <f t="shared" si="12"/>
        <v>#DIV/0!</v>
      </c>
    </row>
    <row r="44" spans="1:15" x14ac:dyDescent="0.25">
      <c r="A44" s="45" t="str">
        <f>$A$31</f>
        <v>FY19</v>
      </c>
      <c r="B44" s="184">
        <v>0</v>
      </c>
      <c r="C44" s="179">
        <f t="shared" si="2"/>
        <v>0</v>
      </c>
      <c r="D44" s="15">
        <f t="shared" si="3"/>
        <v>0</v>
      </c>
      <c r="E44" s="16">
        <f t="shared" si="4"/>
        <v>0</v>
      </c>
      <c r="F44" s="80" t="e">
        <f t="shared" si="5"/>
        <v>#DIV/0!</v>
      </c>
      <c r="G44" s="15">
        <f t="shared" si="6"/>
        <v>0</v>
      </c>
      <c r="H44" s="28" t="e">
        <f t="shared" si="7"/>
        <v>#DIV/0!</v>
      </c>
      <c r="I44" s="22"/>
      <c r="J44" s="184">
        <v>0</v>
      </c>
      <c r="K44" s="15">
        <f t="shared" si="8"/>
        <v>0</v>
      </c>
      <c r="L44" s="15">
        <f t="shared" si="9"/>
        <v>0</v>
      </c>
      <c r="M44" s="80" t="e">
        <f t="shared" si="10"/>
        <v>#DIV/0!</v>
      </c>
      <c r="N44" s="15">
        <f t="shared" si="11"/>
        <v>0</v>
      </c>
      <c r="O44" s="28" t="e">
        <f t="shared" si="12"/>
        <v>#DIV/0!</v>
      </c>
    </row>
    <row r="45" spans="1:15" x14ac:dyDescent="0.25">
      <c r="A45" s="45" t="str">
        <f>$A$32</f>
        <v>FY20</v>
      </c>
      <c r="B45" s="184">
        <v>0</v>
      </c>
      <c r="C45" s="179">
        <f t="shared" si="2"/>
        <v>0</v>
      </c>
      <c r="D45" s="15">
        <f t="shared" si="3"/>
        <v>0</v>
      </c>
      <c r="E45" s="16">
        <f t="shared" si="4"/>
        <v>0</v>
      </c>
      <c r="F45" s="80" t="e">
        <f t="shared" si="5"/>
        <v>#DIV/0!</v>
      </c>
      <c r="G45" s="15">
        <f t="shared" si="6"/>
        <v>0</v>
      </c>
      <c r="H45" s="28" t="e">
        <f t="shared" si="7"/>
        <v>#DIV/0!</v>
      </c>
      <c r="I45" s="22"/>
      <c r="J45" s="184">
        <v>0</v>
      </c>
      <c r="K45" s="15">
        <f t="shared" si="8"/>
        <v>0</v>
      </c>
      <c r="L45" s="15">
        <f t="shared" si="9"/>
        <v>0</v>
      </c>
      <c r="M45" s="80" t="e">
        <f t="shared" si="10"/>
        <v>#DIV/0!</v>
      </c>
      <c r="N45" s="15">
        <f t="shared" si="11"/>
        <v>0</v>
      </c>
      <c r="O45" s="28" t="e">
        <f t="shared" si="12"/>
        <v>#DIV/0!</v>
      </c>
    </row>
    <row r="46" spans="1:15" x14ac:dyDescent="0.25">
      <c r="A46" s="45" t="str">
        <f>$A$33</f>
        <v>FY21</v>
      </c>
      <c r="B46" s="184">
        <v>0</v>
      </c>
      <c r="C46" s="179">
        <f t="shared" si="2"/>
        <v>0</v>
      </c>
      <c r="D46" s="15">
        <f t="shared" si="3"/>
        <v>0</v>
      </c>
      <c r="E46" s="16">
        <f t="shared" si="4"/>
        <v>0</v>
      </c>
      <c r="F46" s="80" t="e">
        <f t="shared" si="5"/>
        <v>#DIV/0!</v>
      </c>
      <c r="G46" s="15">
        <f t="shared" si="6"/>
        <v>0</v>
      </c>
      <c r="H46" s="28" t="e">
        <f t="shared" si="7"/>
        <v>#DIV/0!</v>
      </c>
      <c r="I46" s="22"/>
      <c r="J46" s="184">
        <v>0</v>
      </c>
      <c r="K46" s="15">
        <f t="shared" si="8"/>
        <v>0</v>
      </c>
      <c r="L46" s="15">
        <f t="shared" si="9"/>
        <v>0</v>
      </c>
      <c r="M46" s="80" t="e">
        <f t="shared" si="10"/>
        <v>#DIV/0!</v>
      </c>
      <c r="N46" s="15">
        <f t="shared" si="11"/>
        <v>0</v>
      </c>
      <c r="O46" s="28" t="e">
        <f t="shared" si="12"/>
        <v>#DIV/0!</v>
      </c>
    </row>
    <row r="47" spans="1:15" x14ac:dyDescent="0.25">
      <c r="A47" s="45" t="str">
        <f>A34</f>
        <v>FY22</v>
      </c>
      <c r="B47" s="184">
        <v>0</v>
      </c>
      <c r="C47" s="179">
        <f t="shared" si="2"/>
        <v>0</v>
      </c>
      <c r="D47" s="15">
        <f t="shared" si="3"/>
        <v>0</v>
      </c>
      <c r="E47" s="16">
        <f t="shared" si="4"/>
        <v>0</v>
      </c>
      <c r="F47" s="80" t="e">
        <f t="shared" si="5"/>
        <v>#DIV/0!</v>
      </c>
      <c r="G47" s="15">
        <f t="shared" si="6"/>
        <v>0</v>
      </c>
      <c r="H47" s="28" t="e">
        <f t="shared" si="7"/>
        <v>#DIV/0!</v>
      </c>
      <c r="I47" s="22"/>
      <c r="J47" s="184">
        <v>0</v>
      </c>
      <c r="K47" s="15">
        <f t="shared" si="8"/>
        <v>0</v>
      </c>
      <c r="L47" s="15">
        <f t="shared" si="9"/>
        <v>0</v>
      </c>
      <c r="M47" s="80" t="e">
        <f t="shared" si="10"/>
        <v>#DIV/0!</v>
      </c>
      <c r="N47" s="15">
        <f t="shared" si="11"/>
        <v>0</v>
      </c>
      <c r="O47" s="28" t="e">
        <f t="shared" si="12"/>
        <v>#DIV/0!</v>
      </c>
    </row>
    <row r="48" spans="1:15" ht="13.5" thickBot="1" x14ac:dyDescent="0.3">
      <c r="A48" s="46"/>
      <c r="B48" s="40"/>
      <c r="C48" s="33"/>
      <c r="D48" s="34"/>
      <c r="E48" s="35"/>
      <c r="F48" s="35"/>
      <c r="G48" s="36"/>
      <c r="H48" s="37"/>
      <c r="I48" s="23"/>
      <c r="J48" s="40"/>
      <c r="K48" s="36"/>
      <c r="L48" s="36"/>
      <c r="M48" s="36"/>
      <c r="N48" s="36"/>
      <c r="O48" s="37"/>
    </row>
    <row r="49" spans="1:15" x14ac:dyDescent="0.25">
      <c r="B49" s="41"/>
      <c r="C49" s="19"/>
      <c r="D49" s="42"/>
      <c r="E49" s="43"/>
      <c r="F49" s="43"/>
      <c r="G49" s="23"/>
      <c r="H49" s="44"/>
      <c r="I49" s="23"/>
      <c r="J49" s="41"/>
    </row>
    <row r="50" spans="1:15" ht="13.5" thickBot="1" x14ac:dyDescent="0.3">
      <c r="B50" s="41"/>
      <c r="C50" s="19"/>
      <c r="D50" s="42"/>
      <c r="E50" s="43"/>
      <c r="F50" s="43"/>
      <c r="G50" s="23"/>
      <c r="H50" s="44"/>
      <c r="I50" s="23"/>
      <c r="J50" s="41"/>
    </row>
    <row r="51" spans="1:15" ht="13.5" customHeight="1" x14ac:dyDescent="0.25">
      <c r="A51" s="77" t="s">
        <v>65</v>
      </c>
      <c r="B51" s="79" t="s">
        <v>77</v>
      </c>
      <c r="C51" s="38"/>
      <c r="D51" s="58"/>
      <c r="E51" s="58"/>
      <c r="F51" s="26"/>
      <c r="G51" s="224" t="s">
        <v>101</v>
      </c>
      <c r="H51" s="59"/>
      <c r="I51" s="9"/>
      <c r="J51" s="39"/>
      <c r="K51" s="39"/>
      <c r="L51" s="39"/>
      <c r="M51" s="39"/>
      <c r="N51" s="224" t="s">
        <v>101</v>
      </c>
      <c r="O51" s="27"/>
    </row>
    <row r="52" spans="1:15" ht="15" customHeight="1" x14ac:dyDescent="0.25">
      <c r="A52" s="60"/>
      <c r="B52" s="7" t="s">
        <v>42</v>
      </c>
      <c r="C52" s="72">
        <f>$C$18</f>
        <v>15425</v>
      </c>
      <c r="D52" s="61"/>
      <c r="E52" s="61"/>
      <c r="F52" s="214" t="s">
        <v>63</v>
      </c>
      <c r="G52" s="225"/>
      <c r="H52" s="62"/>
      <c r="I52" s="9"/>
      <c r="J52" s="23"/>
      <c r="K52" s="23"/>
      <c r="L52" s="23"/>
      <c r="M52" s="217" t="s">
        <v>44</v>
      </c>
      <c r="N52" s="225"/>
      <c r="O52" s="44"/>
    </row>
    <row r="53" spans="1:15" ht="40.5" customHeight="1" x14ac:dyDescent="0.25">
      <c r="A53" s="66" t="s">
        <v>69</v>
      </c>
      <c r="B53" s="11" t="s">
        <v>71</v>
      </c>
      <c r="C53" s="11" t="s">
        <v>73</v>
      </c>
      <c r="D53" s="13" t="s">
        <v>45</v>
      </c>
      <c r="E53" s="11" t="s">
        <v>43</v>
      </c>
      <c r="F53" s="213"/>
      <c r="G53" s="217"/>
      <c r="H53" s="88" t="s">
        <v>83</v>
      </c>
      <c r="I53" s="50"/>
      <c r="J53" s="11" t="s">
        <v>40</v>
      </c>
      <c r="K53" s="13" t="s">
        <v>45</v>
      </c>
      <c r="L53" s="11" t="s">
        <v>43</v>
      </c>
      <c r="M53" s="217"/>
      <c r="N53" s="217"/>
      <c r="O53" s="88" t="s">
        <v>83</v>
      </c>
    </row>
    <row r="54" spans="1:15" x14ac:dyDescent="0.25">
      <c r="A54" s="47" t="str">
        <f>$A$28</f>
        <v>FY16</v>
      </c>
      <c r="B54" s="184">
        <v>0</v>
      </c>
      <c r="C54" s="18">
        <f t="shared" ref="C54:C60" si="13">B28/10</f>
        <v>0</v>
      </c>
      <c r="D54" s="15">
        <f t="shared" ref="D54:D60" si="14">B54*C54</f>
        <v>0</v>
      </c>
      <c r="E54" s="16">
        <f t="shared" ref="E54:E60" si="15">B54*$C$52</f>
        <v>0</v>
      </c>
      <c r="F54" s="80" t="e">
        <f t="shared" ref="F54:F60" si="16">E54/C54</f>
        <v>#DIV/0!</v>
      </c>
      <c r="G54" s="15">
        <f t="shared" ref="G54:G60" si="17">D54-E54</f>
        <v>0</v>
      </c>
      <c r="H54" s="28" t="e">
        <f t="shared" ref="H54:H60" si="18">G54/C54</f>
        <v>#DIV/0!</v>
      </c>
      <c r="I54" s="22"/>
      <c r="J54" s="184">
        <v>0</v>
      </c>
      <c r="K54" s="15">
        <f t="shared" ref="K54:K60" si="19">J54*C54</f>
        <v>0</v>
      </c>
      <c r="L54" s="15">
        <f t="shared" ref="L54:L60" si="20">J54*$C$52</f>
        <v>0</v>
      </c>
      <c r="M54" s="80" t="e">
        <f t="shared" ref="M54:M60" si="21">L54/C54</f>
        <v>#DIV/0!</v>
      </c>
      <c r="N54" s="15">
        <f t="shared" ref="N54:N60" si="22">K54-L54</f>
        <v>0</v>
      </c>
      <c r="O54" s="28" t="e">
        <f t="shared" ref="O54:O60" si="23">N54/C54</f>
        <v>#DIV/0!</v>
      </c>
    </row>
    <row r="55" spans="1:15" x14ac:dyDescent="0.25">
      <c r="A55" s="45" t="str">
        <f>$A$29</f>
        <v>FY17</v>
      </c>
      <c r="B55" s="184">
        <v>0</v>
      </c>
      <c r="C55" s="18">
        <f t="shared" si="13"/>
        <v>0</v>
      </c>
      <c r="D55" s="15">
        <f t="shared" si="14"/>
        <v>0</v>
      </c>
      <c r="E55" s="16">
        <f t="shared" si="15"/>
        <v>0</v>
      </c>
      <c r="F55" s="80" t="e">
        <f t="shared" si="16"/>
        <v>#DIV/0!</v>
      </c>
      <c r="G55" s="15">
        <f t="shared" si="17"/>
        <v>0</v>
      </c>
      <c r="H55" s="28" t="e">
        <f t="shared" si="18"/>
        <v>#DIV/0!</v>
      </c>
      <c r="I55" s="22"/>
      <c r="J55" s="184">
        <v>0</v>
      </c>
      <c r="K55" s="15">
        <f t="shared" si="19"/>
        <v>0</v>
      </c>
      <c r="L55" s="15">
        <f t="shared" si="20"/>
        <v>0</v>
      </c>
      <c r="M55" s="80" t="e">
        <f t="shared" si="21"/>
        <v>#DIV/0!</v>
      </c>
      <c r="N55" s="15">
        <f t="shared" si="22"/>
        <v>0</v>
      </c>
      <c r="O55" s="28" t="e">
        <f t="shared" si="23"/>
        <v>#DIV/0!</v>
      </c>
    </row>
    <row r="56" spans="1:15" x14ac:dyDescent="0.25">
      <c r="A56" s="45" t="str">
        <f>$A$30</f>
        <v>FY18</v>
      </c>
      <c r="B56" s="184">
        <v>0</v>
      </c>
      <c r="C56" s="18">
        <f t="shared" si="13"/>
        <v>0</v>
      </c>
      <c r="D56" s="15">
        <f t="shared" si="14"/>
        <v>0</v>
      </c>
      <c r="E56" s="16">
        <f t="shared" si="15"/>
        <v>0</v>
      </c>
      <c r="F56" s="80" t="e">
        <f t="shared" si="16"/>
        <v>#DIV/0!</v>
      </c>
      <c r="G56" s="15">
        <f t="shared" si="17"/>
        <v>0</v>
      </c>
      <c r="H56" s="28" t="e">
        <f t="shared" si="18"/>
        <v>#DIV/0!</v>
      </c>
      <c r="I56" s="22"/>
      <c r="J56" s="184">
        <v>0</v>
      </c>
      <c r="K56" s="15">
        <f t="shared" si="19"/>
        <v>0</v>
      </c>
      <c r="L56" s="15">
        <f t="shared" si="20"/>
        <v>0</v>
      </c>
      <c r="M56" s="80" t="e">
        <f t="shared" si="21"/>
        <v>#DIV/0!</v>
      </c>
      <c r="N56" s="15">
        <f t="shared" si="22"/>
        <v>0</v>
      </c>
      <c r="O56" s="28" t="e">
        <f t="shared" si="23"/>
        <v>#DIV/0!</v>
      </c>
    </row>
    <row r="57" spans="1:15" x14ac:dyDescent="0.25">
      <c r="A57" s="45" t="str">
        <f>$A$31</f>
        <v>FY19</v>
      </c>
      <c r="B57" s="184">
        <v>0</v>
      </c>
      <c r="C57" s="18">
        <f t="shared" si="13"/>
        <v>0</v>
      </c>
      <c r="D57" s="15">
        <f t="shared" si="14"/>
        <v>0</v>
      </c>
      <c r="E57" s="16">
        <f t="shared" si="15"/>
        <v>0</v>
      </c>
      <c r="F57" s="80" t="e">
        <f t="shared" si="16"/>
        <v>#DIV/0!</v>
      </c>
      <c r="G57" s="15">
        <f t="shared" si="17"/>
        <v>0</v>
      </c>
      <c r="H57" s="28" t="e">
        <f t="shared" si="18"/>
        <v>#DIV/0!</v>
      </c>
      <c r="I57" s="22"/>
      <c r="J57" s="184">
        <v>0</v>
      </c>
      <c r="K57" s="15">
        <f t="shared" si="19"/>
        <v>0</v>
      </c>
      <c r="L57" s="15">
        <f t="shared" si="20"/>
        <v>0</v>
      </c>
      <c r="M57" s="80" t="e">
        <f t="shared" si="21"/>
        <v>#DIV/0!</v>
      </c>
      <c r="N57" s="15">
        <f t="shared" si="22"/>
        <v>0</v>
      </c>
      <c r="O57" s="28" t="e">
        <f t="shared" si="23"/>
        <v>#DIV/0!</v>
      </c>
    </row>
    <row r="58" spans="1:15" x14ac:dyDescent="0.25">
      <c r="A58" s="45" t="str">
        <f>$A$32</f>
        <v>FY20</v>
      </c>
      <c r="B58" s="184">
        <v>0</v>
      </c>
      <c r="C58" s="18">
        <f t="shared" si="13"/>
        <v>0</v>
      </c>
      <c r="D58" s="15">
        <f t="shared" si="14"/>
        <v>0</v>
      </c>
      <c r="E58" s="16">
        <f t="shared" si="15"/>
        <v>0</v>
      </c>
      <c r="F58" s="80" t="e">
        <f t="shared" si="16"/>
        <v>#DIV/0!</v>
      </c>
      <c r="G58" s="15">
        <f t="shared" si="17"/>
        <v>0</v>
      </c>
      <c r="H58" s="28" t="e">
        <f t="shared" si="18"/>
        <v>#DIV/0!</v>
      </c>
      <c r="I58" s="22"/>
      <c r="J58" s="184">
        <v>0</v>
      </c>
      <c r="K58" s="15">
        <f t="shared" si="19"/>
        <v>0</v>
      </c>
      <c r="L58" s="15">
        <f t="shared" si="20"/>
        <v>0</v>
      </c>
      <c r="M58" s="80" t="e">
        <f t="shared" si="21"/>
        <v>#DIV/0!</v>
      </c>
      <c r="N58" s="15">
        <f t="shared" si="22"/>
        <v>0</v>
      </c>
      <c r="O58" s="28" t="e">
        <f t="shared" si="23"/>
        <v>#DIV/0!</v>
      </c>
    </row>
    <row r="59" spans="1:15" x14ac:dyDescent="0.25">
      <c r="A59" s="45" t="str">
        <f>$A$33</f>
        <v>FY21</v>
      </c>
      <c r="B59" s="184">
        <v>0</v>
      </c>
      <c r="C59" s="18">
        <f t="shared" si="13"/>
        <v>0</v>
      </c>
      <c r="D59" s="15">
        <f t="shared" si="14"/>
        <v>0</v>
      </c>
      <c r="E59" s="16">
        <f t="shared" si="15"/>
        <v>0</v>
      </c>
      <c r="F59" s="80" t="e">
        <f t="shared" si="16"/>
        <v>#DIV/0!</v>
      </c>
      <c r="G59" s="15">
        <f t="shared" si="17"/>
        <v>0</v>
      </c>
      <c r="H59" s="28" t="e">
        <f t="shared" si="18"/>
        <v>#DIV/0!</v>
      </c>
      <c r="I59" s="22"/>
      <c r="J59" s="184">
        <v>0</v>
      </c>
      <c r="K59" s="15">
        <f t="shared" si="19"/>
        <v>0</v>
      </c>
      <c r="L59" s="15">
        <f t="shared" si="20"/>
        <v>0</v>
      </c>
      <c r="M59" s="80" t="e">
        <f t="shared" si="21"/>
        <v>#DIV/0!</v>
      </c>
      <c r="N59" s="15">
        <f t="shared" si="22"/>
        <v>0</v>
      </c>
      <c r="O59" s="28" t="e">
        <f t="shared" si="23"/>
        <v>#DIV/0!</v>
      </c>
    </row>
    <row r="60" spans="1:15" x14ac:dyDescent="0.25">
      <c r="A60" s="45" t="str">
        <f>A34</f>
        <v>FY22</v>
      </c>
      <c r="B60" s="184">
        <v>0</v>
      </c>
      <c r="C60" s="18">
        <f t="shared" si="13"/>
        <v>0</v>
      </c>
      <c r="D60" s="15">
        <f t="shared" si="14"/>
        <v>0</v>
      </c>
      <c r="E60" s="16">
        <f t="shared" si="15"/>
        <v>0</v>
      </c>
      <c r="F60" s="80" t="e">
        <f t="shared" si="16"/>
        <v>#DIV/0!</v>
      </c>
      <c r="G60" s="15">
        <f t="shared" si="17"/>
        <v>0</v>
      </c>
      <c r="H60" s="28" t="e">
        <f t="shared" si="18"/>
        <v>#DIV/0!</v>
      </c>
      <c r="I60" s="22"/>
      <c r="J60" s="184">
        <v>0</v>
      </c>
      <c r="K60" s="15">
        <f t="shared" si="19"/>
        <v>0</v>
      </c>
      <c r="L60" s="15">
        <f t="shared" si="20"/>
        <v>0</v>
      </c>
      <c r="M60" s="80" t="e">
        <f t="shared" si="21"/>
        <v>#DIV/0!</v>
      </c>
      <c r="N60" s="15">
        <f t="shared" si="22"/>
        <v>0</v>
      </c>
      <c r="O60" s="28" t="e">
        <f t="shared" si="23"/>
        <v>#DIV/0!</v>
      </c>
    </row>
    <row r="61" spans="1:15" x14ac:dyDescent="0.25">
      <c r="A61" s="30"/>
      <c r="B61" s="17"/>
      <c r="C61" s="17"/>
      <c r="D61" s="17"/>
      <c r="E61" s="17"/>
      <c r="F61" s="17"/>
      <c r="G61" s="17"/>
      <c r="H61" s="29"/>
      <c r="I61" s="23"/>
      <c r="J61" s="51"/>
      <c r="K61" s="17"/>
      <c r="L61" s="17"/>
      <c r="M61" s="17"/>
      <c r="N61" s="17"/>
      <c r="O61" s="29"/>
    </row>
    <row r="62" spans="1:15" ht="13.5" customHeight="1" x14ac:dyDescent="0.25">
      <c r="A62" s="45"/>
      <c r="B62" s="78" t="s">
        <v>60</v>
      </c>
      <c r="C62" s="24"/>
      <c r="D62" s="21"/>
      <c r="E62" s="21"/>
      <c r="F62" s="14"/>
      <c r="G62" s="226" t="s">
        <v>101</v>
      </c>
      <c r="H62" s="31"/>
      <c r="I62" s="49"/>
      <c r="J62" s="20"/>
      <c r="K62" s="20"/>
      <c r="L62" s="20"/>
      <c r="M62" s="20"/>
      <c r="N62" s="226" t="s">
        <v>101</v>
      </c>
      <c r="O62" s="52"/>
    </row>
    <row r="63" spans="1:15" ht="16.5" customHeight="1" x14ac:dyDescent="0.25">
      <c r="A63" s="45"/>
      <c r="B63" s="7" t="s">
        <v>70</v>
      </c>
      <c r="C63" s="72">
        <f>$C$18</f>
        <v>15425</v>
      </c>
      <c r="D63" s="49"/>
      <c r="E63" s="49"/>
      <c r="F63" s="213" t="s">
        <v>63</v>
      </c>
      <c r="G63" s="225"/>
      <c r="H63" s="63"/>
      <c r="I63" s="49"/>
      <c r="J63" s="23"/>
      <c r="K63" s="23"/>
      <c r="L63" s="23"/>
      <c r="M63" s="213" t="s">
        <v>63</v>
      </c>
      <c r="N63" s="225"/>
      <c r="O63" s="44"/>
    </row>
    <row r="64" spans="1:15" ht="51" x14ac:dyDescent="0.25">
      <c r="A64" s="66" t="s">
        <v>69</v>
      </c>
      <c r="B64" s="11" t="s">
        <v>71</v>
      </c>
      <c r="C64" s="73" t="s">
        <v>74</v>
      </c>
      <c r="D64" s="13" t="s">
        <v>45</v>
      </c>
      <c r="E64" s="11" t="s">
        <v>43</v>
      </c>
      <c r="F64" s="213"/>
      <c r="G64" s="217"/>
      <c r="H64" s="88" t="s">
        <v>83</v>
      </c>
      <c r="I64" s="50"/>
      <c r="J64" s="11" t="s">
        <v>40</v>
      </c>
      <c r="K64" s="13" t="s">
        <v>45</v>
      </c>
      <c r="L64" s="11" t="s">
        <v>43</v>
      </c>
      <c r="M64" s="213"/>
      <c r="N64" s="217"/>
      <c r="O64" s="88" t="s">
        <v>83</v>
      </c>
    </row>
    <row r="65" spans="1:15" x14ac:dyDescent="0.25">
      <c r="A65" s="47" t="str">
        <f>$A$28</f>
        <v>FY16</v>
      </c>
      <c r="B65" s="184">
        <v>0</v>
      </c>
      <c r="C65" s="178">
        <f t="shared" ref="C65:C71" si="24">B28/10</f>
        <v>0</v>
      </c>
      <c r="D65" s="15">
        <f t="shared" ref="D65:D71" si="25">B65*C65</f>
        <v>0</v>
      </c>
      <c r="E65" s="16">
        <f t="shared" ref="E65:E71" si="26">B65*$C$63</f>
        <v>0</v>
      </c>
      <c r="F65" s="80" t="e">
        <f t="shared" ref="F65:F71" si="27">E65/C65</f>
        <v>#DIV/0!</v>
      </c>
      <c r="G65" s="15">
        <f t="shared" ref="G65:G71" si="28">D65-E65</f>
        <v>0</v>
      </c>
      <c r="H65" s="28" t="e">
        <f t="shared" ref="H65:H71" si="29">G65/C65</f>
        <v>#DIV/0!</v>
      </c>
      <c r="I65" s="22"/>
      <c r="J65" s="184">
        <v>0</v>
      </c>
      <c r="K65" s="15">
        <f t="shared" ref="K65:K71" si="30">J65*C65</f>
        <v>0</v>
      </c>
      <c r="L65" s="15">
        <f t="shared" ref="L65:L71" si="31">J65*$C$63</f>
        <v>0</v>
      </c>
      <c r="M65" s="80" t="e">
        <f t="shared" ref="M65:M71" si="32">L65/C65</f>
        <v>#DIV/0!</v>
      </c>
      <c r="N65" s="15">
        <f t="shared" ref="N65:N71" si="33">K65-L65</f>
        <v>0</v>
      </c>
      <c r="O65" s="28" t="e">
        <f t="shared" ref="O65:O71" si="34">N65/C65</f>
        <v>#DIV/0!</v>
      </c>
    </row>
    <row r="66" spans="1:15" x14ac:dyDescent="0.25">
      <c r="A66" s="45" t="str">
        <f>$A$29</f>
        <v>FY17</v>
      </c>
      <c r="B66" s="184">
        <v>0</v>
      </c>
      <c r="C66" s="178">
        <f t="shared" si="24"/>
        <v>0</v>
      </c>
      <c r="D66" s="15">
        <f t="shared" si="25"/>
        <v>0</v>
      </c>
      <c r="E66" s="16">
        <f t="shared" si="26"/>
        <v>0</v>
      </c>
      <c r="F66" s="80" t="e">
        <f t="shared" si="27"/>
        <v>#DIV/0!</v>
      </c>
      <c r="G66" s="15">
        <f t="shared" si="28"/>
        <v>0</v>
      </c>
      <c r="H66" s="28" t="e">
        <f t="shared" si="29"/>
        <v>#DIV/0!</v>
      </c>
      <c r="I66" s="22"/>
      <c r="J66" s="184">
        <v>0</v>
      </c>
      <c r="K66" s="15">
        <f t="shared" si="30"/>
        <v>0</v>
      </c>
      <c r="L66" s="15">
        <f t="shared" si="31"/>
        <v>0</v>
      </c>
      <c r="M66" s="80" t="e">
        <f t="shared" si="32"/>
        <v>#DIV/0!</v>
      </c>
      <c r="N66" s="15">
        <f t="shared" si="33"/>
        <v>0</v>
      </c>
      <c r="O66" s="28" t="e">
        <f t="shared" si="34"/>
        <v>#DIV/0!</v>
      </c>
    </row>
    <row r="67" spans="1:15" x14ac:dyDescent="0.25">
      <c r="A67" s="45" t="str">
        <f>$A$30</f>
        <v>FY18</v>
      </c>
      <c r="B67" s="184">
        <v>0</v>
      </c>
      <c r="C67" s="178">
        <f t="shared" si="24"/>
        <v>0</v>
      </c>
      <c r="D67" s="15">
        <f t="shared" si="25"/>
        <v>0</v>
      </c>
      <c r="E67" s="16">
        <f t="shared" si="26"/>
        <v>0</v>
      </c>
      <c r="F67" s="80" t="e">
        <f t="shared" si="27"/>
        <v>#DIV/0!</v>
      </c>
      <c r="G67" s="15">
        <f t="shared" si="28"/>
        <v>0</v>
      </c>
      <c r="H67" s="28" t="e">
        <f t="shared" si="29"/>
        <v>#DIV/0!</v>
      </c>
      <c r="I67" s="22"/>
      <c r="J67" s="184">
        <v>0</v>
      </c>
      <c r="K67" s="15">
        <f t="shared" si="30"/>
        <v>0</v>
      </c>
      <c r="L67" s="15">
        <f t="shared" si="31"/>
        <v>0</v>
      </c>
      <c r="M67" s="80" t="e">
        <f t="shared" si="32"/>
        <v>#DIV/0!</v>
      </c>
      <c r="N67" s="15">
        <f t="shared" si="33"/>
        <v>0</v>
      </c>
      <c r="O67" s="28" t="e">
        <f t="shared" si="34"/>
        <v>#DIV/0!</v>
      </c>
    </row>
    <row r="68" spans="1:15" x14ac:dyDescent="0.25">
      <c r="A68" s="45" t="str">
        <f>$A$31</f>
        <v>FY19</v>
      </c>
      <c r="B68" s="184">
        <v>0</v>
      </c>
      <c r="C68" s="178">
        <f t="shared" si="24"/>
        <v>0</v>
      </c>
      <c r="D68" s="15">
        <f t="shared" si="25"/>
        <v>0</v>
      </c>
      <c r="E68" s="16">
        <f t="shared" si="26"/>
        <v>0</v>
      </c>
      <c r="F68" s="80" t="e">
        <f t="shared" si="27"/>
        <v>#DIV/0!</v>
      </c>
      <c r="G68" s="15">
        <f t="shared" si="28"/>
        <v>0</v>
      </c>
      <c r="H68" s="28" t="e">
        <f t="shared" si="29"/>
        <v>#DIV/0!</v>
      </c>
      <c r="I68" s="22"/>
      <c r="J68" s="184">
        <v>0</v>
      </c>
      <c r="K68" s="15">
        <f t="shared" si="30"/>
        <v>0</v>
      </c>
      <c r="L68" s="15">
        <f t="shared" si="31"/>
        <v>0</v>
      </c>
      <c r="M68" s="80" t="e">
        <f t="shared" si="32"/>
        <v>#DIV/0!</v>
      </c>
      <c r="N68" s="15">
        <f t="shared" si="33"/>
        <v>0</v>
      </c>
      <c r="O68" s="28" t="e">
        <f t="shared" si="34"/>
        <v>#DIV/0!</v>
      </c>
    </row>
    <row r="69" spans="1:15" x14ac:dyDescent="0.25">
      <c r="A69" s="45" t="str">
        <f>$A$32</f>
        <v>FY20</v>
      </c>
      <c r="B69" s="184">
        <v>0</v>
      </c>
      <c r="C69" s="178">
        <f t="shared" si="24"/>
        <v>0</v>
      </c>
      <c r="D69" s="15">
        <f t="shared" si="25"/>
        <v>0</v>
      </c>
      <c r="E69" s="16">
        <f t="shared" si="26"/>
        <v>0</v>
      </c>
      <c r="F69" s="80" t="e">
        <f t="shared" si="27"/>
        <v>#DIV/0!</v>
      </c>
      <c r="G69" s="15">
        <f t="shared" si="28"/>
        <v>0</v>
      </c>
      <c r="H69" s="28" t="e">
        <f t="shared" si="29"/>
        <v>#DIV/0!</v>
      </c>
      <c r="I69" s="22"/>
      <c r="J69" s="184">
        <v>0</v>
      </c>
      <c r="K69" s="15">
        <f t="shared" si="30"/>
        <v>0</v>
      </c>
      <c r="L69" s="15">
        <f t="shared" si="31"/>
        <v>0</v>
      </c>
      <c r="M69" s="80" t="e">
        <f t="shared" si="32"/>
        <v>#DIV/0!</v>
      </c>
      <c r="N69" s="15">
        <f t="shared" si="33"/>
        <v>0</v>
      </c>
      <c r="O69" s="28" t="e">
        <f t="shared" si="34"/>
        <v>#DIV/0!</v>
      </c>
    </row>
    <row r="70" spans="1:15" x14ac:dyDescent="0.25">
      <c r="A70" s="45" t="str">
        <f>$A$33</f>
        <v>FY21</v>
      </c>
      <c r="B70" s="184">
        <v>0</v>
      </c>
      <c r="C70" s="178">
        <f t="shared" si="24"/>
        <v>0</v>
      </c>
      <c r="D70" s="15">
        <f t="shared" si="25"/>
        <v>0</v>
      </c>
      <c r="E70" s="16">
        <f t="shared" si="26"/>
        <v>0</v>
      </c>
      <c r="F70" s="80" t="e">
        <f t="shared" si="27"/>
        <v>#DIV/0!</v>
      </c>
      <c r="G70" s="15">
        <f t="shared" si="28"/>
        <v>0</v>
      </c>
      <c r="H70" s="28" t="e">
        <f t="shared" si="29"/>
        <v>#DIV/0!</v>
      </c>
      <c r="I70" s="22"/>
      <c r="J70" s="184">
        <v>0</v>
      </c>
      <c r="K70" s="15">
        <f t="shared" si="30"/>
        <v>0</v>
      </c>
      <c r="L70" s="15">
        <f t="shared" si="31"/>
        <v>0</v>
      </c>
      <c r="M70" s="80" t="e">
        <f t="shared" si="32"/>
        <v>#DIV/0!</v>
      </c>
      <c r="N70" s="15">
        <f t="shared" si="33"/>
        <v>0</v>
      </c>
      <c r="O70" s="28" t="e">
        <f t="shared" si="34"/>
        <v>#DIV/0!</v>
      </c>
    </row>
    <row r="71" spans="1:15" x14ac:dyDescent="0.25">
      <c r="A71" s="45" t="str">
        <f>A34</f>
        <v>FY22</v>
      </c>
      <c r="B71" s="184">
        <v>0</v>
      </c>
      <c r="C71" s="178">
        <f t="shared" si="24"/>
        <v>0</v>
      </c>
      <c r="D71" s="15">
        <f t="shared" si="25"/>
        <v>0</v>
      </c>
      <c r="E71" s="16">
        <f t="shared" si="26"/>
        <v>0</v>
      </c>
      <c r="F71" s="80" t="e">
        <f t="shared" si="27"/>
        <v>#DIV/0!</v>
      </c>
      <c r="G71" s="15">
        <f t="shared" si="28"/>
        <v>0</v>
      </c>
      <c r="H71" s="28" t="e">
        <f t="shared" si="29"/>
        <v>#DIV/0!</v>
      </c>
      <c r="I71" s="22"/>
      <c r="J71" s="184">
        <v>0</v>
      </c>
      <c r="K71" s="15">
        <f t="shared" si="30"/>
        <v>0</v>
      </c>
      <c r="L71" s="15">
        <f t="shared" si="31"/>
        <v>0</v>
      </c>
      <c r="M71" s="80" t="e">
        <f t="shared" si="32"/>
        <v>#DIV/0!</v>
      </c>
      <c r="N71" s="15">
        <f t="shared" si="33"/>
        <v>0</v>
      </c>
      <c r="O71" s="28" t="e">
        <f t="shared" si="34"/>
        <v>#DIV/0!</v>
      </c>
    </row>
    <row r="72" spans="1:15" ht="13.5" thickBot="1" x14ac:dyDescent="0.3">
      <c r="A72" s="46"/>
      <c r="B72" s="53"/>
      <c r="C72" s="54"/>
      <c r="D72" s="55"/>
      <c r="E72" s="56"/>
      <c r="F72" s="56"/>
      <c r="G72" s="36"/>
      <c r="H72" s="37"/>
      <c r="I72" s="23"/>
      <c r="J72" s="40"/>
      <c r="K72" s="36"/>
      <c r="L72" s="36"/>
      <c r="M72" s="36"/>
      <c r="N72" s="36"/>
      <c r="O72" s="37"/>
    </row>
    <row r="73" spans="1:15" x14ac:dyDescent="0.25">
      <c r="A73" s="23"/>
      <c r="B73" s="23"/>
      <c r="C73" s="23"/>
      <c r="D73" s="23"/>
      <c r="E73" s="23"/>
      <c r="F73" s="23"/>
      <c r="G73" s="23"/>
      <c r="H73" s="23"/>
      <c r="I73" s="23"/>
      <c r="J73" s="23"/>
    </row>
    <row r="74" spans="1:15" ht="13.5" thickBot="1" x14ac:dyDescent="0.3">
      <c r="A74" s="23"/>
      <c r="B74" s="23"/>
      <c r="C74" s="23"/>
      <c r="D74" s="23"/>
      <c r="E74" s="23"/>
      <c r="F74" s="23"/>
      <c r="G74" s="23"/>
      <c r="H74" s="23"/>
      <c r="I74" s="23"/>
      <c r="J74" s="23"/>
    </row>
    <row r="75" spans="1:15" ht="13.5" customHeight="1" x14ac:dyDescent="0.25">
      <c r="A75" s="77" t="s">
        <v>64</v>
      </c>
      <c r="B75" s="79" t="s">
        <v>77</v>
      </c>
      <c r="C75" s="25"/>
      <c r="D75" s="58"/>
      <c r="E75" s="39"/>
      <c r="F75" s="26"/>
      <c r="G75" s="224" t="s">
        <v>101</v>
      </c>
      <c r="H75" s="59"/>
      <c r="I75" s="9"/>
      <c r="J75" s="39"/>
      <c r="K75" s="39"/>
      <c r="L75" s="39"/>
      <c r="M75" s="39"/>
      <c r="N75" s="224" t="s">
        <v>101</v>
      </c>
      <c r="O75" s="27"/>
    </row>
    <row r="76" spans="1:15" ht="16.5" customHeight="1" x14ac:dyDescent="0.25">
      <c r="A76" s="60"/>
      <c r="B76" s="7" t="s">
        <v>42</v>
      </c>
      <c r="C76" s="72">
        <f>$C$18</f>
        <v>15425</v>
      </c>
      <c r="D76" s="61"/>
      <c r="E76" s="23"/>
      <c r="F76" s="213" t="s">
        <v>63</v>
      </c>
      <c r="G76" s="225"/>
      <c r="H76" s="62"/>
      <c r="I76" s="9"/>
      <c r="J76" s="23"/>
      <c r="K76" s="23"/>
      <c r="L76" s="23"/>
      <c r="M76" s="213" t="s">
        <v>63</v>
      </c>
      <c r="N76" s="225"/>
      <c r="O76" s="44"/>
    </row>
    <row r="77" spans="1:15" ht="36.75" customHeight="1" x14ac:dyDescent="0.25">
      <c r="A77" s="66" t="s">
        <v>69</v>
      </c>
      <c r="B77" s="11" t="s">
        <v>71</v>
      </c>
      <c r="C77" s="11" t="s">
        <v>73</v>
      </c>
      <c r="D77" s="13" t="s">
        <v>45</v>
      </c>
      <c r="E77" s="11" t="s">
        <v>43</v>
      </c>
      <c r="F77" s="213"/>
      <c r="G77" s="217"/>
      <c r="H77" s="88" t="s">
        <v>83</v>
      </c>
      <c r="I77" s="50"/>
      <c r="J77" s="11" t="s">
        <v>40</v>
      </c>
      <c r="K77" s="13" t="s">
        <v>45</v>
      </c>
      <c r="L77" s="11" t="s">
        <v>43</v>
      </c>
      <c r="M77" s="213"/>
      <c r="N77" s="217"/>
      <c r="O77" s="88" t="s">
        <v>84</v>
      </c>
    </row>
    <row r="78" spans="1:15" x14ac:dyDescent="0.25">
      <c r="A78" s="47" t="str">
        <f>$A$28</f>
        <v>FY16</v>
      </c>
      <c r="B78" s="184">
        <v>0</v>
      </c>
      <c r="C78" s="18">
        <f t="shared" ref="C78:C84" si="35">B28/9</f>
        <v>0</v>
      </c>
      <c r="D78" s="15">
        <f t="shared" ref="D78:D84" si="36">B78*C78</f>
        <v>0</v>
      </c>
      <c r="E78" s="16">
        <f t="shared" ref="E78:E84" si="37">B78*$C$76</f>
        <v>0</v>
      </c>
      <c r="F78" s="80" t="e">
        <f t="shared" ref="F78:F84" si="38">E78/C78</f>
        <v>#DIV/0!</v>
      </c>
      <c r="G78" s="15">
        <f t="shared" ref="G78:G84" si="39">D78-E78</f>
        <v>0</v>
      </c>
      <c r="H78" s="28" t="e">
        <f t="shared" ref="H78:H84" si="40">G78/C78</f>
        <v>#DIV/0!</v>
      </c>
      <c r="I78" s="22"/>
      <c r="J78" s="184">
        <v>0</v>
      </c>
      <c r="K78" s="15">
        <f t="shared" ref="K78:K84" si="41">J78*C78</f>
        <v>0</v>
      </c>
      <c r="L78" s="15">
        <f t="shared" ref="L78:L84" si="42">J78*$C$76</f>
        <v>0</v>
      </c>
      <c r="M78" s="80" t="e">
        <f t="shared" ref="M78:M84" si="43">L78/C78</f>
        <v>#DIV/0!</v>
      </c>
      <c r="N78" s="15">
        <f t="shared" ref="N78:N84" si="44">K78-L78</f>
        <v>0</v>
      </c>
      <c r="O78" s="28" t="e">
        <f t="shared" ref="O78:O84" si="45">N78/C78</f>
        <v>#DIV/0!</v>
      </c>
    </row>
    <row r="79" spans="1:15" x14ac:dyDescent="0.25">
      <c r="A79" s="45" t="str">
        <f>$A$29</f>
        <v>FY17</v>
      </c>
      <c r="B79" s="184">
        <v>0</v>
      </c>
      <c r="C79" s="18">
        <f t="shared" si="35"/>
        <v>0</v>
      </c>
      <c r="D79" s="15">
        <f t="shared" si="36"/>
        <v>0</v>
      </c>
      <c r="E79" s="16">
        <f t="shared" si="37"/>
        <v>0</v>
      </c>
      <c r="F79" s="80" t="e">
        <f t="shared" si="38"/>
        <v>#DIV/0!</v>
      </c>
      <c r="G79" s="15">
        <f t="shared" si="39"/>
        <v>0</v>
      </c>
      <c r="H79" s="28" t="e">
        <f t="shared" si="40"/>
        <v>#DIV/0!</v>
      </c>
      <c r="I79" s="22"/>
      <c r="J79" s="184">
        <v>0</v>
      </c>
      <c r="K79" s="15">
        <f t="shared" si="41"/>
        <v>0</v>
      </c>
      <c r="L79" s="15">
        <f t="shared" si="42"/>
        <v>0</v>
      </c>
      <c r="M79" s="80" t="e">
        <f t="shared" si="43"/>
        <v>#DIV/0!</v>
      </c>
      <c r="N79" s="15">
        <f t="shared" si="44"/>
        <v>0</v>
      </c>
      <c r="O79" s="28" t="e">
        <f t="shared" si="45"/>
        <v>#DIV/0!</v>
      </c>
    </row>
    <row r="80" spans="1:15" x14ac:dyDescent="0.25">
      <c r="A80" s="45" t="str">
        <f>$A$30</f>
        <v>FY18</v>
      </c>
      <c r="B80" s="184">
        <v>0</v>
      </c>
      <c r="C80" s="18">
        <f t="shared" si="35"/>
        <v>0</v>
      </c>
      <c r="D80" s="15">
        <f t="shared" si="36"/>
        <v>0</v>
      </c>
      <c r="E80" s="16">
        <f t="shared" si="37"/>
        <v>0</v>
      </c>
      <c r="F80" s="80" t="e">
        <f t="shared" si="38"/>
        <v>#DIV/0!</v>
      </c>
      <c r="G80" s="15">
        <f t="shared" si="39"/>
        <v>0</v>
      </c>
      <c r="H80" s="28" t="e">
        <f t="shared" si="40"/>
        <v>#DIV/0!</v>
      </c>
      <c r="I80" s="22"/>
      <c r="J80" s="184">
        <v>0</v>
      </c>
      <c r="K80" s="15">
        <f t="shared" si="41"/>
        <v>0</v>
      </c>
      <c r="L80" s="15">
        <f t="shared" si="42"/>
        <v>0</v>
      </c>
      <c r="M80" s="80" t="e">
        <f t="shared" si="43"/>
        <v>#DIV/0!</v>
      </c>
      <c r="N80" s="15">
        <f t="shared" si="44"/>
        <v>0</v>
      </c>
      <c r="O80" s="28" t="e">
        <f t="shared" si="45"/>
        <v>#DIV/0!</v>
      </c>
    </row>
    <row r="81" spans="1:15" x14ac:dyDescent="0.25">
      <c r="A81" s="45" t="str">
        <f>$A$31</f>
        <v>FY19</v>
      </c>
      <c r="B81" s="184">
        <v>0</v>
      </c>
      <c r="C81" s="18">
        <f t="shared" si="35"/>
        <v>0</v>
      </c>
      <c r="D81" s="15">
        <f t="shared" si="36"/>
        <v>0</v>
      </c>
      <c r="E81" s="16">
        <f t="shared" si="37"/>
        <v>0</v>
      </c>
      <c r="F81" s="80" t="e">
        <f t="shared" si="38"/>
        <v>#DIV/0!</v>
      </c>
      <c r="G81" s="15">
        <f t="shared" si="39"/>
        <v>0</v>
      </c>
      <c r="H81" s="28" t="e">
        <f t="shared" si="40"/>
        <v>#DIV/0!</v>
      </c>
      <c r="I81" s="22"/>
      <c r="J81" s="184">
        <v>0</v>
      </c>
      <c r="K81" s="15">
        <f t="shared" si="41"/>
        <v>0</v>
      </c>
      <c r="L81" s="15">
        <f t="shared" si="42"/>
        <v>0</v>
      </c>
      <c r="M81" s="80" t="e">
        <f t="shared" si="43"/>
        <v>#DIV/0!</v>
      </c>
      <c r="N81" s="15">
        <f t="shared" si="44"/>
        <v>0</v>
      </c>
      <c r="O81" s="28" t="e">
        <f t="shared" si="45"/>
        <v>#DIV/0!</v>
      </c>
    </row>
    <row r="82" spans="1:15" x14ac:dyDescent="0.25">
      <c r="A82" s="45" t="str">
        <f>$A$32</f>
        <v>FY20</v>
      </c>
      <c r="B82" s="184">
        <v>0</v>
      </c>
      <c r="C82" s="18">
        <f t="shared" si="35"/>
        <v>0</v>
      </c>
      <c r="D82" s="15">
        <f t="shared" si="36"/>
        <v>0</v>
      </c>
      <c r="E82" s="16">
        <f t="shared" si="37"/>
        <v>0</v>
      </c>
      <c r="F82" s="80" t="e">
        <f t="shared" si="38"/>
        <v>#DIV/0!</v>
      </c>
      <c r="G82" s="15">
        <f t="shared" si="39"/>
        <v>0</v>
      </c>
      <c r="H82" s="28" t="e">
        <f t="shared" si="40"/>
        <v>#DIV/0!</v>
      </c>
      <c r="I82" s="22"/>
      <c r="J82" s="184">
        <v>0</v>
      </c>
      <c r="K82" s="15">
        <f t="shared" si="41"/>
        <v>0</v>
      </c>
      <c r="L82" s="15">
        <f t="shared" si="42"/>
        <v>0</v>
      </c>
      <c r="M82" s="80" t="e">
        <f t="shared" si="43"/>
        <v>#DIV/0!</v>
      </c>
      <c r="N82" s="15">
        <f t="shared" si="44"/>
        <v>0</v>
      </c>
      <c r="O82" s="28" t="e">
        <f t="shared" si="45"/>
        <v>#DIV/0!</v>
      </c>
    </row>
    <row r="83" spans="1:15" x14ac:dyDescent="0.25">
      <c r="A83" s="45" t="str">
        <f>$A$33</f>
        <v>FY21</v>
      </c>
      <c r="B83" s="184">
        <v>0</v>
      </c>
      <c r="C83" s="18">
        <f t="shared" si="35"/>
        <v>0</v>
      </c>
      <c r="D83" s="15">
        <f t="shared" si="36"/>
        <v>0</v>
      </c>
      <c r="E83" s="16">
        <f t="shared" si="37"/>
        <v>0</v>
      </c>
      <c r="F83" s="80" t="e">
        <f t="shared" si="38"/>
        <v>#DIV/0!</v>
      </c>
      <c r="G83" s="15">
        <f t="shared" si="39"/>
        <v>0</v>
      </c>
      <c r="H83" s="28" t="e">
        <f t="shared" si="40"/>
        <v>#DIV/0!</v>
      </c>
      <c r="I83" s="22"/>
      <c r="J83" s="184">
        <v>0</v>
      </c>
      <c r="K83" s="15">
        <f t="shared" si="41"/>
        <v>0</v>
      </c>
      <c r="L83" s="15">
        <f t="shared" si="42"/>
        <v>0</v>
      </c>
      <c r="M83" s="80" t="e">
        <f t="shared" si="43"/>
        <v>#DIV/0!</v>
      </c>
      <c r="N83" s="15">
        <f t="shared" si="44"/>
        <v>0</v>
      </c>
      <c r="O83" s="28" t="e">
        <f t="shared" si="45"/>
        <v>#DIV/0!</v>
      </c>
    </row>
    <row r="84" spans="1:15" x14ac:dyDescent="0.25">
      <c r="A84" s="45" t="str">
        <f>A34</f>
        <v>FY22</v>
      </c>
      <c r="B84" s="184">
        <v>0</v>
      </c>
      <c r="C84" s="18">
        <f t="shared" si="35"/>
        <v>0</v>
      </c>
      <c r="D84" s="15">
        <f t="shared" si="36"/>
        <v>0</v>
      </c>
      <c r="E84" s="16">
        <f t="shared" si="37"/>
        <v>0</v>
      </c>
      <c r="F84" s="80" t="e">
        <f t="shared" si="38"/>
        <v>#DIV/0!</v>
      </c>
      <c r="G84" s="15">
        <f t="shared" si="39"/>
        <v>0</v>
      </c>
      <c r="H84" s="28" t="e">
        <f t="shared" si="40"/>
        <v>#DIV/0!</v>
      </c>
      <c r="I84" s="22"/>
      <c r="J84" s="184">
        <v>0</v>
      </c>
      <c r="K84" s="15">
        <f t="shared" si="41"/>
        <v>0</v>
      </c>
      <c r="L84" s="15">
        <f t="shared" si="42"/>
        <v>0</v>
      </c>
      <c r="M84" s="80" t="e">
        <f t="shared" si="43"/>
        <v>#DIV/0!</v>
      </c>
      <c r="N84" s="15">
        <f t="shared" si="44"/>
        <v>0</v>
      </c>
      <c r="O84" s="28" t="e">
        <f t="shared" si="45"/>
        <v>#DIV/0!</v>
      </c>
    </row>
    <row r="85" spans="1:15" x14ac:dyDescent="0.25">
      <c r="A85" s="30"/>
      <c r="B85" s="17"/>
      <c r="C85" s="17"/>
      <c r="D85" s="17"/>
      <c r="E85" s="17"/>
      <c r="F85" s="17"/>
      <c r="G85" s="17"/>
      <c r="H85" s="29"/>
      <c r="I85" s="23"/>
      <c r="J85" s="51"/>
      <c r="K85" s="17"/>
      <c r="L85" s="17"/>
      <c r="M85" s="17"/>
      <c r="N85" s="17"/>
      <c r="O85" s="29"/>
    </row>
    <row r="86" spans="1:15" s="10" customFormat="1" ht="13.5" customHeight="1" x14ac:dyDescent="0.25">
      <c r="A86" s="48"/>
      <c r="B86" s="78" t="s">
        <v>60</v>
      </c>
      <c r="C86" s="24"/>
      <c r="D86" s="21"/>
      <c r="E86" s="21"/>
      <c r="F86" s="14"/>
      <c r="G86" s="226" t="s">
        <v>101</v>
      </c>
      <c r="H86" s="31"/>
      <c r="I86" s="49"/>
      <c r="J86" s="20"/>
      <c r="K86" s="20"/>
      <c r="L86" s="20"/>
      <c r="M86" s="20"/>
      <c r="N86" s="226" t="s">
        <v>101</v>
      </c>
      <c r="O86" s="52"/>
    </row>
    <row r="87" spans="1:15" s="10" customFormat="1" ht="17.25" customHeight="1" x14ac:dyDescent="0.25">
      <c r="A87" s="48"/>
      <c r="B87" s="7" t="s">
        <v>70</v>
      </c>
      <c r="C87" s="72">
        <f>$C$18</f>
        <v>15425</v>
      </c>
      <c r="D87" s="49"/>
      <c r="E87" s="49"/>
      <c r="F87" s="213" t="s">
        <v>63</v>
      </c>
      <c r="G87" s="225"/>
      <c r="H87" s="63"/>
      <c r="I87" s="49"/>
      <c r="J87" s="23"/>
      <c r="K87" s="23"/>
      <c r="L87" s="23"/>
      <c r="M87" s="214" t="s">
        <v>63</v>
      </c>
      <c r="N87" s="225"/>
      <c r="O87" s="44"/>
    </row>
    <row r="88" spans="1:15" ht="51" x14ac:dyDescent="0.25">
      <c r="A88" s="66" t="s">
        <v>69</v>
      </c>
      <c r="B88" s="11" t="s">
        <v>71</v>
      </c>
      <c r="C88" s="73" t="s">
        <v>74</v>
      </c>
      <c r="D88" s="13" t="s">
        <v>45</v>
      </c>
      <c r="E88" s="11" t="s">
        <v>43</v>
      </c>
      <c r="F88" s="213"/>
      <c r="G88" s="217"/>
      <c r="H88" s="88" t="s">
        <v>83</v>
      </c>
      <c r="I88" s="50"/>
      <c r="J88" s="11" t="s">
        <v>40</v>
      </c>
      <c r="K88" s="13" t="s">
        <v>45</v>
      </c>
      <c r="L88" s="11" t="s">
        <v>43</v>
      </c>
      <c r="M88" s="213"/>
      <c r="N88" s="217"/>
      <c r="O88" s="88" t="s">
        <v>83</v>
      </c>
    </row>
    <row r="89" spans="1:15" x14ac:dyDescent="0.25">
      <c r="A89" s="47" t="str">
        <f>$A$28</f>
        <v>FY16</v>
      </c>
      <c r="B89" s="184">
        <v>0</v>
      </c>
      <c r="C89" s="8">
        <f t="shared" ref="C89:C95" si="46">B28/9</f>
        <v>0</v>
      </c>
      <c r="D89" s="15">
        <f t="shared" ref="D89:D95" si="47">B89*C89</f>
        <v>0</v>
      </c>
      <c r="E89" s="16">
        <f t="shared" ref="E89:E95" si="48">B89*$C$87</f>
        <v>0</v>
      </c>
      <c r="F89" s="80" t="e">
        <f t="shared" ref="F89:F95" si="49">E89/C89</f>
        <v>#DIV/0!</v>
      </c>
      <c r="G89" s="15">
        <f t="shared" ref="G89:G95" si="50">D89-E89</f>
        <v>0</v>
      </c>
      <c r="H89" s="28" t="e">
        <f t="shared" ref="H89:H95" si="51">G89/C89</f>
        <v>#DIV/0!</v>
      </c>
      <c r="I89" s="22"/>
      <c r="J89" s="184">
        <v>0</v>
      </c>
      <c r="K89" s="15">
        <f t="shared" ref="K89:K95" si="52">J89*C89</f>
        <v>0</v>
      </c>
      <c r="L89" s="15">
        <f t="shared" ref="L89:L95" si="53">J89*$C$87</f>
        <v>0</v>
      </c>
      <c r="M89" s="80" t="e">
        <f t="shared" ref="M89:M95" si="54">L89/C89</f>
        <v>#DIV/0!</v>
      </c>
      <c r="N89" s="15">
        <f t="shared" ref="N89:N95" si="55">K89-L89</f>
        <v>0</v>
      </c>
      <c r="O89" s="28" t="e">
        <f t="shared" ref="O89:O95" si="56">N89/C89</f>
        <v>#DIV/0!</v>
      </c>
    </row>
    <row r="90" spans="1:15" x14ac:dyDescent="0.25">
      <c r="A90" s="45" t="str">
        <f>$A$29</f>
        <v>FY17</v>
      </c>
      <c r="B90" s="184">
        <v>0</v>
      </c>
      <c r="C90" s="8">
        <f t="shared" si="46"/>
        <v>0</v>
      </c>
      <c r="D90" s="15">
        <f t="shared" si="47"/>
        <v>0</v>
      </c>
      <c r="E90" s="16">
        <f t="shared" si="48"/>
        <v>0</v>
      </c>
      <c r="F90" s="80" t="e">
        <f t="shared" si="49"/>
        <v>#DIV/0!</v>
      </c>
      <c r="G90" s="15">
        <f t="shared" si="50"/>
        <v>0</v>
      </c>
      <c r="H90" s="28" t="e">
        <f t="shared" si="51"/>
        <v>#DIV/0!</v>
      </c>
      <c r="I90" s="22"/>
      <c r="J90" s="184">
        <v>0</v>
      </c>
      <c r="K90" s="15">
        <f t="shared" si="52"/>
        <v>0</v>
      </c>
      <c r="L90" s="15">
        <f t="shared" si="53"/>
        <v>0</v>
      </c>
      <c r="M90" s="80" t="e">
        <f t="shared" si="54"/>
        <v>#DIV/0!</v>
      </c>
      <c r="N90" s="15">
        <f t="shared" si="55"/>
        <v>0</v>
      </c>
      <c r="O90" s="28" t="e">
        <f t="shared" si="56"/>
        <v>#DIV/0!</v>
      </c>
    </row>
    <row r="91" spans="1:15" x14ac:dyDescent="0.25">
      <c r="A91" s="45" t="str">
        <f>$A$30</f>
        <v>FY18</v>
      </c>
      <c r="B91" s="184">
        <v>0</v>
      </c>
      <c r="C91" s="8">
        <f t="shared" si="46"/>
        <v>0</v>
      </c>
      <c r="D91" s="15">
        <f t="shared" si="47"/>
        <v>0</v>
      </c>
      <c r="E91" s="16">
        <f t="shared" si="48"/>
        <v>0</v>
      </c>
      <c r="F91" s="80" t="e">
        <f t="shared" si="49"/>
        <v>#DIV/0!</v>
      </c>
      <c r="G91" s="15">
        <f t="shared" si="50"/>
        <v>0</v>
      </c>
      <c r="H91" s="28" t="e">
        <f t="shared" si="51"/>
        <v>#DIV/0!</v>
      </c>
      <c r="I91" s="22"/>
      <c r="J91" s="184">
        <v>0</v>
      </c>
      <c r="K91" s="15">
        <f t="shared" si="52"/>
        <v>0</v>
      </c>
      <c r="L91" s="15">
        <f t="shared" si="53"/>
        <v>0</v>
      </c>
      <c r="M91" s="80" t="e">
        <f t="shared" si="54"/>
        <v>#DIV/0!</v>
      </c>
      <c r="N91" s="15">
        <f t="shared" si="55"/>
        <v>0</v>
      </c>
      <c r="O91" s="28" t="e">
        <f t="shared" si="56"/>
        <v>#DIV/0!</v>
      </c>
    </row>
    <row r="92" spans="1:15" x14ac:dyDescent="0.25">
      <c r="A92" s="45" t="str">
        <f>$A$31</f>
        <v>FY19</v>
      </c>
      <c r="B92" s="184">
        <v>0</v>
      </c>
      <c r="C92" s="8">
        <f t="shared" si="46"/>
        <v>0</v>
      </c>
      <c r="D92" s="15">
        <f t="shared" si="47"/>
        <v>0</v>
      </c>
      <c r="E92" s="16">
        <f t="shared" si="48"/>
        <v>0</v>
      </c>
      <c r="F92" s="80" t="e">
        <f t="shared" si="49"/>
        <v>#DIV/0!</v>
      </c>
      <c r="G92" s="15">
        <f t="shared" si="50"/>
        <v>0</v>
      </c>
      <c r="H92" s="28" t="e">
        <f t="shared" si="51"/>
        <v>#DIV/0!</v>
      </c>
      <c r="I92" s="22"/>
      <c r="J92" s="184">
        <v>0</v>
      </c>
      <c r="K92" s="15">
        <f t="shared" si="52"/>
        <v>0</v>
      </c>
      <c r="L92" s="15">
        <f t="shared" si="53"/>
        <v>0</v>
      </c>
      <c r="M92" s="80" t="e">
        <f t="shared" si="54"/>
        <v>#DIV/0!</v>
      </c>
      <c r="N92" s="15">
        <f t="shared" si="55"/>
        <v>0</v>
      </c>
      <c r="O92" s="28" t="e">
        <f t="shared" si="56"/>
        <v>#DIV/0!</v>
      </c>
    </row>
    <row r="93" spans="1:15" x14ac:dyDescent="0.25">
      <c r="A93" s="45" t="str">
        <f>$A$32</f>
        <v>FY20</v>
      </c>
      <c r="B93" s="184">
        <v>0</v>
      </c>
      <c r="C93" s="8">
        <f t="shared" si="46"/>
        <v>0</v>
      </c>
      <c r="D93" s="15">
        <f t="shared" si="47"/>
        <v>0</v>
      </c>
      <c r="E93" s="16">
        <f t="shared" si="48"/>
        <v>0</v>
      </c>
      <c r="F93" s="80" t="e">
        <f t="shared" si="49"/>
        <v>#DIV/0!</v>
      </c>
      <c r="G93" s="15">
        <f t="shared" si="50"/>
        <v>0</v>
      </c>
      <c r="H93" s="28" t="e">
        <f t="shared" si="51"/>
        <v>#DIV/0!</v>
      </c>
      <c r="I93" s="22"/>
      <c r="J93" s="184">
        <v>0</v>
      </c>
      <c r="K93" s="15">
        <f t="shared" si="52"/>
        <v>0</v>
      </c>
      <c r="L93" s="15">
        <f t="shared" si="53"/>
        <v>0</v>
      </c>
      <c r="M93" s="80" t="e">
        <f t="shared" si="54"/>
        <v>#DIV/0!</v>
      </c>
      <c r="N93" s="15">
        <f t="shared" si="55"/>
        <v>0</v>
      </c>
      <c r="O93" s="28" t="e">
        <f t="shared" si="56"/>
        <v>#DIV/0!</v>
      </c>
    </row>
    <row r="94" spans="1:15" x14ac:dyDescent="0.25">
      <c r="A94" s="45" t="str">
        <f>$A$33</f>
        <v>FY21</v>
      </c>
      <c r="B94" s="184">
        <v>0</v>
      </c>
      <c r="C94" s="8">
        <f t="shared" si="46"/>
        <v>0</v>
      </c>
      <c r="D94" s="15">
        <f t="shared" si="47"/>
        <v>0</v>
      </c>
      <c r="E94" s="16">
        <f t="shared" si="48"/>
        <v>0</v>
      </c>
      <c r="F94" s="80" t="e">
        <f t="shared" si="49"/>
        <v>#DIV/0!</v>
      </c>
      <c r="G94" s="15">
        <f t="shared" si="50"/>
        <v>0</v>
      </c>
      <c r="H94" s="28" t="e">
        <f t="shared" si="51"/>
        <v>#DIV/0!</v>
      </c>
      <c r="I94" s="22"/>
      <c r="J94" s="184">
        <v>0</v>
      </c>
      <c r="K94" s="15">
        <f t="shared" si="52"/>
        <v>0</v>
      </c>
      <c r="L94" s="15">
        <f t="shared" si="53"/>
        <v>0</v>
      </c>
      <c r="M94" s="80" t="e">
        <f t="shared" si="54"/>
        <v>#DIV/0!</v>
      </c>
      <c r="N94" s="15">
        <f t="shared" si="55"/>
        <v>0</v>
      </c>
      <c r="O94" s="28" t="e">
        <f t="shared" si="56"/>
        <v>#DIV/0!</v>
      </c>
    </row>
    <row r="95" spans="1:15" x14ac:dyDescent="0.25">
      <c r="A95" s="45" t="str">
        <f>A34</f>
        <v>FY22</v>
      </c>
      <c r="B95" s="184">
        <v>0</v>
      </c>
      <c r="C95" s="8">
        <f t="shared" si="46"/>
        <v>0</v>
      </c>
      <c r="D95" s="15">
        <f t="shared" si="47"/>
        <v>0</v>
      </c>
      <c r="E95" s="16">
        <f t="shared" si="48"/>
        <v>0</v>
      </c>
      <c r="F95" s="80" t="e">
        <f t="shared" si="49"/>
        <v>#DIV/0!</v>
      </c>
      <c r="G95" s="15">
        <f t="shared" si="50"/>
        <v>0</v>
      </c>
      <c r="H95" s="28" t="e">
        <f t="shared" si="51"/>
        <v>#DIV/0!</v>
      </c>
      <c r="I95" s="22"/>
      <c r="J95" s="184">
        <v>0</v>
      </c>
      <c r="K95" s="15">
        <f t="shared" si="52"/>
        <v>0</v>
      </c>
      <c r="L95" s="15">
        <f t="shared" si="53"/>
        <v>0</v>
      </c>
      <c r="M95" s="80" t="e">
        <f t="shared" si="54"/>
        <v>#DIV/0!</v>
      </c>
      <c r="N95" s="15">
        <f t="shared" si="55"/>
        <v>0</v>
      </c>
      <c r="O95" s="28" t="e">
        <f t="shared" si="56"/>
        <v>#DIV/0!</v>
      </c>
    </row>
    <row r="96" spans="1:15" ht="13.5" thickBot="1" x14ac:dyDescent="0.3">
      <c r="A96" s="46"/>
      <c r="B96" s="36"/>
      <c r="C96" s="36"/>
      <c r="D96" s="36"/>
      <c r="E96" s="36"/>
      <c r="F96" s="36"/>
      <c r="G96" s="36"/>
      <c r="H96" s="37"/>
      <c r="J96" s="40"/>
      <c r="K96" s="36"/>
      <c r="L96" s="36"/>
      <c r="M96" s="36"/>
      <c r="N96" s="36"/>
      <c r="O96" s="37"/>
    </row>
  </sheetData>
  <mergeCells count="33">
    <mergeCell ref="G75:G77"/>
    <mergeCell ref="N75:N77"/>
    <mergeCell ref="G86:G88"/>
    <mergeCell ref="N86:N88"/>
    <mergeCell ref="A26:A27"/>
    <mergeCell ref="N51:N53"/>
    <mergeCell ref="N62:N64"/>
    <mergeCell ref="G62:G64"/>
    <mergeCell ref="N39:N40"/>
    <mergeCell ref="M39:M40"/>
    <mergeCell ref="C26:D26"/>
    <mergeCell ref="O39:O40"/>
    <mergeCell ref="D39:D40"/>
    <mergeCell ref="J39:J40"/>
    <mergeCell ref="E39:E40"/>
    <mergeCell ref="F39:F40"/>
    <mergeCell ref="G39:G40"/>
    <mergeCell ref="A21:B21"/>
    <mergeCell ref="F87:F88"/>
    <mergeCell ref="F76:F77"/>
    <mergeCell ref="M63:M64"/>
    <mergeCell ref="F63:F64"/>
    <mergeCell ref="M76:M77"/>
    <mergeCell ref="M87:M88"/>
    <mergeCell ref="H39:H40"/>
    <mergeCell ref="K39:K40"/>
    <mergeCell ref="L39:L40"/>
    <mergeCell ref="M52:M53"/>
    <mergeCell ref="F52:F53"/>
    <mergeCell ref="B26:B27"/>
    <mergeCell ref="A23:B23"/>
    <mergeCell ref="A22:B22"/>
    <mergeCell ref="G51:G53"/>
  </mergeCells>
  <phoneticPr fontId="12" type="noConversion"/>
  <pageMargins left="0.25" right="0.25" top="0.25" bottom="0.25" header="0.5" footer="0.5"/>
  <pageSetup scale="53" orientation="portrait" horizont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77"/>
  <sheetViews>
    <sheetView zoomScaleNormal="100" workbookViewId="0">
      <selection activeCell="I30" sqref="I30"/>
    </sheetView>
  </sheetViews>
  <sheetFormatPr defaultColWidth="8.85546875" defaultRowHeight="12.75" x14ac:dyDescent="0.2"/>
  <cols>
    <col min="1" max="1" width="16.140625" customWidth="1"/>
    <col min="2" max="2" width="17.42578125" customWidth="1"/>
    <col min="3" max="3" width="16.42578125" customWidth="1"/>
    <col min="4" max="4" width="12.7109375" customWidth="1"/>
    <col min="5" max="5" width="14" customWidth="1"/>
    <col min="6" max="6" width="17.140625" customWidth="1"/>
    <col min="7" max="7" width="15.28515625" customWidth="1"/>
    <col min="8" max="8" width="17.28515625" customWidth="1"/>
    <col min="9" max="9" width="15.42578125" customWidth="1"/>
    <col min="10" max="10" width="15.7109375" customWidth="1"/>
    <col min="11" max="11" width="14.140625" customWidth="1"/>
    <col min="12" max="12" width="13.42578125" customWidth="1"/>
  </cols>
  <sheetData>
    <row r="1" spans="1:11" ht="55.5" thickTop="1" thickBot="1" x14ac:dyDescent="0.3">
      <c r="A1" s="193" t="s">
        <v>90</v>
      </c>
      <c r="B1" s="193" t="s">
        <v>36</v>
      </c>
      <c r="C1" s="194" t="s">
        <v>31</v>
      </c>
      <c r="D1" s="194" t="s">
        <v>91</v>
      </c>
      <c r="E1" s="194" t="s">
        <v>32</v>
      </c>
      <c r="F1" s="194" t="s">
        <v>92</v>
      </c>
      <c r="G1" s="194" t="s">
        <v>93</v>
      </c>
      <c r="H1" s="194" t="s">
        <v>94</v>
      </c>
      <c r="I1" s="194" t="s">
        <v>95</v>
      </c>
      <c r="J1" s="195" t="s">
        <v>96</v>
      </c>
      <c r="K1" s="195" t="s">
        <v>97</v>
      </c>
    </row>
    <row r="2" spans="1:11" ht="14.25" hidden="1" thickTop="1" x14ac:dyDescent="0.25">
      <c r="A2" s="97">
        <v>125900</v>
      </c>
      <c r="B2" s="196" t="s">
        <v>37</v>
      </c>
      <c r="C2" s="98">
        <f t="shared" ref="C2:C21" si="0">A2</f>
        <v>125900</v>
      </c>
      <c r="D2" s="98">
        <f>(C2/12)*10</f>
        <v>104916.66666666666</v>
      </c>
      <c r="E2" s="99">
        <f>(C2/12)*9</f>
        <v>94425</v>
      </c>
      <c r="F2" s="100">
        <f t="shared" ref="F2:F22" si="1">D2/12</f>
        <v>8743.0555555555547</v>
      </c>
      <c r="G2" s="101">
        <f t="shared" ref="G2:G17" si="2">D2/10</f>
        <v>10491.666666666666</v>
      </c>
      <c r="H2" s="101">
        <f t="shared" ref="H2:H22" si="3">E2/12</f>
        <v>7868.75</v>
      </c>
      <c r="I2" s="101">
        <f t="shared" ref="I2:I22" si="4">E2/9</f>
        <v>10491.666666666666</v>
      </c>
      <c r="J2" s="102">
        <f>(C2/12*2)/2</f>
        <v>10491.666666666666</v>
      </c>
      <c r="K2" s="103">
        <f>(C2/12*3)/3</f>
        <v>10491.666666666666</v>
      </c>
    </row>
    <row r="3" spans="1:11" ht="13.5" hidden="1" x14ac:dyDescent="0.25">
      <c r="A3" s="97">
        <v>130200</v>
      </c>
      <c r="B3" s="196" t="s">
        <v>46</v>
      </c>
      <c r="C3" s="98">
        <f t="shared" si="0"/>
        <v>130200</v>
      </c>
      <c r="D3" s="98">
        <f>(C3/12)*10</f>
        <v>108500</v>
      </c>
      <c r="E3" s="99">
        <f>(C3/12)*9</f>
        <v>97650</v>
      </c>
      <c r="F3" s="100">
        <f t="shared" si="1"/>
        <v>9041.6666666666661</v>
      </c>
      <c r="G3" s="101">
        <f t="shared" si="2"/>
        <v>10850</v>
      </c>
      <c r="H3" s="101">
        <f t="shared" si="3"/>
        <v>8137.5</v>
      </c>
      <c r="I3" s="101">
        <f t="shared" si="4"/>
        <v>10850</v>
      </c>
      <c r="J3" s="102">
        <f t="shared" ref="J3:J17" si="5">(C3/12*2)/2</f>
        <v>10850</v>
      </c>
      <c r="K3" s="103">
        <f t="shared" ref="K3:K17" si="6">(C3/12*3)/3</f>
        <v>10850</v>
      </c>
    </row>
    <row r="4" spans="1:11" ht="13.5" hidden="1" x14ac:dyDescent="0.25">
      <c r="A4" s="97">
        <v>136700</v>
      </c>
      <c r="B4" s="196" t="s">
        <v>51</v>
      </c>
      <c r="C4" s="98">
        <f t="shared" si="0"/>
        <v>136700</v>
      </c>
      <c r="D4" s="98">
        <f t="shared" ref="D4:D22" si="7">(C4/12)*10</f>
        <v>113916.66666666666</v>
      </c>
      <c r="E4" s="99">
        <f>(C4/12)*9</f>
        <v>102525</v>
      </c>
      <c r="F4" s="100">
        <f t="shared" si="1"/>
        <v>9493.0555555555547</v>
      </c>
      <c r="G4" s="101">
        <f t="shared" si="2"/>
        <v>11391.666666666666</v>
      </c>
      <c r="H4" s="101">
        <f t="shared" si="3"/>
        <v>8543.75</v>
      </c>
      <c r="I4" s="101">
        <f t="shared" si="4"/>
        <v>11391.666666666666</v>
      </c>
      <c r="J4" s="102">
        <f t="shared" si="5"/>
        <v>11391.666666666666</v>
      </c>
      <c r="K4" s="103">
        <f t="shared" si="6"/>
        <v>11391.666666666666</v>
      </c>
    </row>
    <row r="5" spans="1:11" ht="13.5" hidden="1" x14ac:dyDescent="0.25">
      <c r="A5" s="97">
        <v>141300</v>
      </c>
      <c r="B5" s="196" t="s">
        <v>47</v>
      </c>
      <c r="C5" s="98">
        <f t="shared" si="0"/>
        <v>141300</v>
      </c>
      <c r="D5" s="98">
        <f t="shared" si="7"/>
        <v>117750</v>
      </c>
      <c r="E5" s="99">
        <f t="shared" ref="E5:E22" si="8">(C5/12)*9</f>
        <v>105975</v>
      </c>
      <c r="F5" s="100">
        <f t="shared" si="1"/>
        <v>9812.5</v>
      </c>
      <c r="G5" s="101">
        <f t="shared" si="2"/>
        <v>11775</v>
      </c>
      <c r="H5" s="101">
        <f t="shared" si="3"/>
        <v>8831.25</v>
      </c>
      <c r="I5" s="101">
        <f t="shared" si="4"/>
        <v>11775</v>
      </c>
      <c r="J5" s="102">
        <f t="shared" si="5"/>
        <v>11775</v>
      </c>
      <c r="K5" s="103">
        <f t="shared" si="6"/>
        <v>11775</v>
      </c>
    </row>
    <row r="6" spans="1:11" ht="13.5" hidden="1" x14ac:dyDescent="0.25">
      <c r="A6" s="97">
        <v>157000</v>
      </c>
      <c r="B6" s="196" t="s">
        <v>48</v>
      </c>
      <c r="C6" s="98">
        <f t="shared" si="0"/>
        <v>157000</v>
      </c>
      <c r="D6" s="98">
        <f t="shared" si="7"/>
        <v>130833.33333333334</v>
      </c>
      <c r="E6" s="99">
        <f t="shared" si="8"/>
        <v>117750</v>
      </c>
      <c r="F6" s="100">
        <f t="shared" si="1"/>
        <v>10902.777777777779</v>
      </c>
      <c r="G6" s="101">
        <f t="shared" si="2"/>
        <v>13083.333333333334</v>
      </c>
      <c r="H6" s="101">
        <f t="shared" si="3"/>
        <v>9812.5</v>
      </c>
      <c r="I6" s="101">
        <f t="shared" si="4"/>
        <v>13083.333333333334</v>
      </c>
      <c r="J6" s="102">
        <f t="shared" si="5"/>
        <v>13083.333333333334</v>
      </c>
      <c r="K6" s="103">
        <f t="shared" si="6"/>
        <v>13083.333333333334</v>
      </c>
    </row>
    <row r="7" spans="1:11" ht="13.5" hidden="1" x14ac:dyDescent="0.25">
      <c r="A7" s="97">
        <v>161200</v>
      </c>
      <c r="B7" s="196" t="s">
        <v>49</v>
      </c>
      <c r="C7" s="98">
        <f t="shared" si="0"/>
        <v>161200</v>
      </c>
      <c r="D7" s="98">
        <f t="shared" si="7"/>
        <v>134333.33333333334</v>
      </c>
      <c r="E7" s="99">
        <f t="shared" si="8"/>
        <v>120900</v>
      </c>
      <c r="F7" s="100">
        <f t="shared" si="1"/>
        <v>11194.444444444445</v>
      </c>
      <c r="G7" s="101">
        <f t="shared" si="2"/>
        <v>13433.333333333334</v>
      </c>
      <c r="H7" s="101">
        <f t="shared" si="3"/>
        <v>10075</v>
      </c>
      <c r="I7" s="101">
        <f t="shared" si="4"/>
        <v>13433.333333333334</v>
      </c>
      <c r="J7" s="102">
        <f t="shared" si="5"/>
        <v>13433.333333333334</v>
      </c>
      <c r="K7" s="103">
        <f t="shared" si="6"/>
        <v>13433.333333333334</v>
      </c>
    </row>
    <row r="8" spans="1:11" ht="13.5" hidden="1" x14ac:dyDescent="0.25">
      <c r="A8" s="97">
        <v>166700</v>
      </c>
      <c r="B8" s="196" t="s">
        <v>50</v>
      </c>
      <c r="C8" s="98">
        <f t="shared" si="0"/>
        <v>166700</v>
      </c>
      <c r="D8" s="98">
        <f t="shared" si="7"/>
        <v>138916.66666666666</v>
      </c>
      <c r="E8" s="99">
        <f t="shared" si="8"/>
        <v>125025</v>
      </c>
      <c r="F8" s="100">
        <f t="shared" si="1"/>
        <v>11576.388888888889</v>
      </c>
      <c r="G8" s="101">
        <f t="shared" si="2"/>
        <v>13891.666666666666</v>
      </c>
      <c r="H8" s="101">
        <f t="shared" si="3"/>
        <v>10418.75</v>
      </c>
      <c r="I8" s="101">
        <f t="shared" si="4"/>
        <v>13891.666666666666</v>
      </c>
      <c r="J8" s="102">
        <f t="shared" si="5"/>
        <v>13891.666666666666</v>
      </c>
      <c r="K8" s="103">
        <f t="shared" si="6"/>
        <v>13891.666666666666</v>
      </c>
    </row>
    <row r="9" spans="1:11" ht="13.5" hidden="1" x14ac:dyDescent="0.25">
      <c r="A9" s="97">
        <v>171900</v>
      </c>
      <c r="B9" s="196" t="s">
        <v>53</v>
      </c>
      <c r="C9" s="98">
        <f t="shared" si="0"/>
        <v>171900</v>
      </c>
      <c r="D9" s="98">
        <f t="shared" si="7"/>
        <v>143250</v>
      </c>
      <c r="E9" s="99">
        <f t="shared" si="8"/>
        <v>128925</v>
      </c>
      <c r="F9" s="100">
        <f t="shared" si="1"/>
        <v>11937.5</v>
      </c>
      <c r="G9" s="101">
        <f t="shared" si="2"/>
        <v>14325</v>
      </c>
      <c r="H9" s="101">
        <f t="shared" si="3"/>
        <v>10743.75</v>
      </c>
      <c r="I9" s="101">
        <f t="shared" si="4"/>
        <v>14325</v>
      </c>
      <c r="J9" s="102">
        <f t="shared" si="5"/>
        <v>14325</v>
      </c>
      <c r="K9" s="103">
        <f t="shared" si="6"/>
        <v>14325</v>
      </c>
    </row>
    <row r="10" spans="1:11" ht="13.5" hidden="1" x14ac:dyDescent="0.25">
      <c r="A10" s="97">
        <v>175700</v>
      </c>
      <c r="B10" s="196" t="s">
        <v>52</v>
      </c>
      <c r="C10" s="98">
        <f t="shared" si="0"/>
        <v>175700</v>
      </c>
      <c r="D10" s="98">
        <f t="shared" si="7"/>
        <v>146416.66666666666</v>
      </c>
      <c r="E10" s="99">
        <f t="shared" si="8"/>
        <v>131775</v>
      </c>
      <c r="F10" s="100">
        <f t="shared" si="1"/>
        <v>12201.388888888889</v>
      </c>
      <c r="G10" s="101">
        <f t="shared" si="2"/>
        <v>14641.666666666666</v>
      </c>
      <c r="H10" s="101">
        <f t="shared" si="3"/>
        <v>10981.25</v>
      </c>
      <c r="I10" s="101">
        <f t="shared" si="4"/>
        <v>14641.666666666666</v>
      </c>
      <c r="J10" s="102">
        <f t="shared" si="5"/>
        <v>14641.666666666666</v>
      </c>
      <c r="K10" s="103">
        <f t="shared" si="6"/>
        <v>14641.666666666666</v>
      </c>
    </row>
    <row r="11" spans="1:11" ht="13.5" hidden="1" x14ac:dyDescent="0.25">
      <c r="A11" s="97">
        <v>180100</v>
      </c>
      <c r="B11" s="196" t="s">
        <v>54</v>
      </c>
      <c r="C11" s="99">
        <f t="shared" si="0"/>
        <v>180100</v>
      </c>
      <c r="D11" s="98">
        <f t="shared" si="7"/>
        <v>150083.33333333334</v>
      </c>
      <c r="E11" s="99">
        <f t="shared" si="8"/>
        <v>135075</v>
      </c>
      <c r="F11" s="104">
        <f t="shared" si="1"/>
        <v>12506.944444444445</v>
      </c>
      <c r="G11" s="105">
        <f t="shared" si="2"/>
        <v>15008.333333333334</v>
      </c>
      <c r="H11" s="101">
        <f t="shared" si="3"/>
        <v>11256.25</v>
      </c>
      <c r="I11" s="101">
        <f t="shared" si="4"/>
        <v>15008.333333333334</v>
      </c>
      <c r="J11" s="102">
        <f t="shared" si="5"/>
        <v>15008.333333333334</v>
      </c>
      <c r="K11" s="103">
        <f t="shared" si="6"/>
        <v>15008.333333333334</v>
      </c>
    </row>
    <row r="12" spans="1:11" ht="13.5" hidden="1" x14ac:dyDescent="0.25">
      <c r="A12" s="97">
        <v>183500</v>
      </c>
      <c r="B12" s="196" t="s">
        <v>55</v>
      </c>
      <c r="C12" s="99">
        <f t="shared" si="0"/>
        <v>183500</v>
      </c>
      <c r="D12" s="98">
        <f t="shared" si="7"/>
        <v>152916.66666666666</v>
      </c>
      <c r="E12" s="99">
        <f t="shared" si="8"/>
        <v>137625</v>
      </c>
      <c r="F12" s="104">
        <f t="shared" si="1"/>
        <v>12743.055555555555</v>
      </c>
      <c r="G12" s="105">
        <f t="shared" si="2"/>
        <v>15291.666666666666</v>
      </c>
      <c r="H12" s="101">
        <f t="shared" si="3"/>
        <v>11468.75</v>
      </c>
      <c r="I12" s="101">
        <f t="shared" si="4"/>
        <v>15291.666666666666</v>
      </c>
      <c r="J12" s="102">
        <f t="shared" si="5"/>
        <v>15291.666666666666</v>
      </c>
      <c r="K12" s="103">
        <f t="shared" si="6"/>
        <v>15291.666666666666</v>
      </c>
    </row>
    <row r="13" spans="1:11" ht="13.5" hidden="1" x14ac:dyDescent="0.25">
      <c r="A13" s="97">
        <v>186600</v>
      </c>
      <c r="B13" s="196" t="s">
        <v>56</v>
      </c>
      <c r="C13" s="99">
        <f>A13</f>
        <v>186600</v>
      </c>
      <c r="D13" s="98">
        <f>(C13/12)*10</f>
        <v>155500</v>
      </c>
      <c r="E13" s="99">
        <f>(C13/12)*9</f>
        <v>139950</v>
      </c>
      <c r="F13" s="104">
        <f>D13/12</f>
        <v>12958.333333333334</v>
      </c>
      <c r="G13" s="105">
        <f>D13/10</f>
        <v>15550</v>
      </c>
      <c r="H13" s="101">
        <f>E13/12</f>
        <v>11662.5</v>
      </c>
      <c r="I13" s="101">
        <f>E13/9</f>
        <v>15550</v>
      </c>
      <c r="J13" s="102">
        <f>(C13/12*2)/2</f>
        <v>15550</v>
      </c>
      <c r="K13" s="103">
        <f>(C13/12*3)/3</f>
        <v>15550</v>
      </c>
    </row>
    <row r="14" spans="1:11" ht="13.5" hidden="1" x14ac:dyDescent="0.25">
      <c r="A14" s="97">
        <v>191300</v>
      </c>
      <c r="B14" s="196" t="s">
        <v>57</v>
      </c>
      <c r="C14" s="99">
        <f>A14</f>
        <v>191300</v>
      </c>
      <c r="D14" s="98">
        <f>(C14/12)*10</f>
        <v>159416.66666666666</v>
      </c>
      <c r="E14" s="99">
        <f>(C14/12)*9</f>
        <v>143475</v>
      </c>
      <c r="F14" s="104">
        <f>D14/12</f>
        <v>13284.722222222221</v>
      </c>
      <c r="G14" s="105">
        <f>D14/10</f>
        <v>15941.666666666666</v>
      </c>
      <c r="H14" s="101">
        <f>E14/12</f>
        <v>11956.25</v>
      </c>
      <c r="I14" s="101">
        <f>E14/9</f>
        <v>15941.666666666666</v>
      </c>
      <c r="J14" s="102">
        <f>(C14/12*2)/2</f>
        <v>15941.666666666666</v>
      </c>
      <c r="K14" s="103">
        <f>(C14/12*3)/3</f>
        <v>15941.666666666666</v>
      </c>
    </row>
    <row r="15" spans="1:11" ht="13.5" hidden="1" x14ac:dyDescent="0.25">
      <c r="A15" s="97">
        <v>196700</v>
      </c>
      <c r="B15" s="196" t="s">
        <v>58</v>
      </c>
      <c r="C15" s="99">
        <f t="shared" si="0"/>
        <v>196700</v>
      </c>
      <c r="D15" s="98">
        <f t="shared" si="7"/>
        <v>163916.66666666669</v>
      </c>
      <c r="E15" s="99">
        <f t="shared" si="8"/>
        <v>147525</v>
      </c>
      <c r="F15" s="104">
        <f t="shared" si="1"/>
        <v>13659.722222222224</v>
      </c>
      <c r="G15" s="105">
        <f t="shared" si="2"/>
        <v>16391.666666666668</v>
      </c>
      <c r="H15" s="101">
        <f t="shared" si="3"/>
        <v>12293.75</v>
      </c>
      <c r="I15" s="101">
        <f t="shared" si="4"/>
        <v>16391.666666666668</v>
      </c>
      <c r="J15" s="102">
        <f t="shared" si="5"/>
        <v>16391.666666666668</v>
      </c>
      <c r="K15" s="103">
        <f t="shared" si="6"/>
        <v>16391.666666666668</v>
      </c>
    </row>
    <row r="16" spans="1:11" ht="13.5" hidden="1" x14ac:dyDescent="0.25">
      <c r="A16" s="97">
        <v>199700</v>
      </c>
      <c r="B16" s="196" t="s">
        <v>4</v>
      </c>
      <c r="C16" s="99">
        <f t="shared" si="0"/>
        <v>199700</v>
      </c>
      <c r="D16" s="98">
        <f t="shared" si="7"/>
        <v>166416.66666666669</v>
      </c>
      <c r="E16" s="99">
        <f t="shared" si="8"/>
        <v>149775</v>
      </c>
      <c r="F16" s="106">
        <f t="shared" si="1"/>
        <v>13868.055555555557</v>
      </c>
      <c r="G16" s="106">
        <f t="shared" si="2"/>
        <v>16641.666666666668</v>
      </c>
      <c r="H16" s="107">
        <f t="shared" si="3"/>
        <v>12481.25</v>
      </c>
      <c r="I16" s="107">
        <f t="shared" si="4"/>
        <v>16641.666666666668</v>
      </c>
      <c r="J16" s="108">
        <f t="shared" si="5"/>
        <v>16641.666666666668</v>
      </c>
      <c r="K16" s="103">
        <f t="shared" si="6"/>
        <v>16641.666666666668</v>
      </c>
    </row>
    <row r="17" spans="1:11" ht="13.5" hidden="1" x14ac:dyDescent="0.25">
      <c r="A17" s="97">
        <v>179700</v>
      </c>
      <c r="B17" s="196" t="s">
        <v>106</v>
      </c>
      <c r="C17" s="99">
        <v>179700</v>
      </c>
      <c r="D17" s="98">
        <f t="shared" si="7"/>
        <v>149750</v>
      </c>
      <c r="E17" s="99">
        <f t="shared" si="8"/>
        <v>134775</v>
      </c>
      <c r="F17" s="106">
        <f t="shared" si="1"/>
        <v>12479.166666666666</v>
      </c>
      <c r="G17" s="106">
        <f t="shared" si="2"/>
        <v>14975</v>
      </c>
      <c r="H17" s="107">
        <f t="shared" si="3"/>
        <v>11231.25</v>
      </c>
      <c r="I17" s="107">
        <f t="shared" si="4"/>
        <v>14975</v>
      </c>
      <c r="J17" s="108">
        <f t="shared" si="5"/>
        <v>14975</v>
      </c>
      <c r="K17" s="103">
        <f t="shared" si="6"/>
        <v>14975</v>
      </c>
    </row>
    <row r="18" spans="1:11" ht="13.5" hidden="1" x14ac:dyDescent="0.25">
      <c r="A18" s="97">
        <v>179700</v>
      </c>
      <c r="B18" s="196" t="s">
        <v>107</v>
      </c>
      <c r="C18" s="99">
        <v>179700</v>
      </c>
      <c r="D18" s="98">
        <f>(C18/12)*10</f>
        <v>149750</v>
      </c>
      <c r="E18" s="99">
        <f>(C18/12)*9</f>
        <v>134775</v>
      </c>
      <c r="F18" s="106">
        <f>D18/12</f>
        <v>12479.166666666666</v>
      </c>
      <c r="G18" s="106">
        <f>D18/10</f>
        <v>14975</v>
      </c>
      <c r="H18" s="107">
        <f>E18/12</f>
        <v>11231.25</v>
      </c>
      <c r="I18" s="107">
        <f>E18/9</f>
        <v>14975</v>
      </c>
      <c r="J18" s="108">
        <f>(C18/12*2)/2</f>
        <v>14975</v>
      </c>
      <c r="K18" s="103">
        <f>(C18/12*3)/3</f>
        <v>14975</v>
      </c>
    </row>
    <row r="19" spans="1:11" ht="13.5" hidden="1" x14ac:dyDescent="0.25">
      <c r="A19" s="97">
        <v>179700</v>
      </c>
      <c r="B19" s="196" t="s">
        <v>108</v>
      </c>
      <c r="C19" s="99">
        <v>179700</v>
      </c>
      <c r="D19" s="98">
        <f>(C19/12)*10</f>
        <v>149750</v>
      </c>
      <c r="E19" s="99">
        <f>(C19/12)*9</f>
        <v>134775</v>
      </c>
      <c r="F19" s="106">
        <f>D19/12</f>
        <v>12479.166666666666</v>
      </c>
      <c r="G19" s="106">
        <f>D19/10</f>
        <v>14975</v>
      </c>
      <c r="H19" s="107">
        <f>E19/12</f>
        <v>11231.25</v>
      </c>
      <c r="I19" s="107">
        <f>E19/9</f>
        <v>14975</v>
      </c>
      <c r="J19" s="108">
        <f>(C19/12*2)/2</f>
        <v>14975</v>
      </c>
      <c r="K19" s="103">
        <f>(C19/12*3)/3</f>
        <v>14975</v>
      </c>
    </row>
    <row r="20" spans="1:11" ht="14.25" hidden="1" thickBot="1" x14ac:dyDescent="0.3">
      <c r="A20" s="97">
        <v>181500</v>
      </c>
      <c r="B20" s="196" t="s">
        <v>109</v>
      </c>
      <c r="C20" s="99">
        <v>181500</v>
      </c>
      <c r="D20" s="98">
        <f>(C20/12)*10</f>
        <v>151250</v>
      </c>
      <c r="E20" s="99">
        <f>(C20/12)*9</f>
        <v>136125</v>
      </c>
      <c r="F20" s="106">
        <f>D20/12</f>
        <v>12604.166666666666</v>
      </c>
      <c r="G20" s="106">
        <f>D20/10</f>
        <v>15125</v>
      </c>
      <c r="H20" s="107">
        <f>E20/12</f>
        <v>11343.75</v>
      </c>
      <c r="I20" s="107">
        <f>E20/9</f>
        <v>15125</v>
      </c>
      <c r="J20" s="108">
        <f>(C20/12*2)/2</f>
        <v>15125</v>
      </c>
      <c r="K20" s="103">
        <f>(C20/12*3)/3</f>
        <v>15125</v>
      </c>
    </row>
    <row r="21" spans="1:11" ht="15" thickTop="1" thickBot="1" x14ac:dyDescent="0.3">
      <c r="A21" s="188">
        <v>185100</v>
      </c>
      <c r="B21" s="197" t="s">
        <v>112</v>
      </c>
      <c r="C21" s="189">
        <f t="shared" si="0"/>
        <v>185100</v>
      </c>
      <c r="D21" s="188">
        <f t="shared" si="7"/>
        <v>154250</v>
      </c>
      <c r="E21" s="188">
        <f t="shared" si="8"/>
        <v>138825</v>
      </c>
      <c r="F21" s="190">
        <f t="shared" si="1"/>
        <v>12854.166666666666</v>
      </c>
      <c r="G21" s="190">
        <f>$D$21/10</f>
        <v>15425</v>
      </c>
      <c r="H21" s="191">
        <f t="shared" si="3"/>
        <v>11568.75</v>
      </c>
      <c r="I21" s="191">
        <f t="shared" si="4"/>
        <v>15425</v>
      </c>
      <c r="J21" s="192">
        <f>(C21/12*2)/2</f>
        <v>15425</v>
      </c>
      <c r="K21" s="192">
        <f>(C21/12*3)/3</f>
        <v>15425</v>
      </c>
    </row>
    <row r="22" spans="1:11" ht="14.25" thickTop="1" x14ac:dyDescent="0.25">
      <c r="A22" s="1" t="s">
        <v>38</v>
      </c>
      <c r="B22" s="109" t="s">
        <v>38</v>
      </c>
      <c r="C22" s="110">
        <f>C21/12</f>
        <v>15425</v>
      </c>
      <c r="D22" s="181">
        <f t="shared" si="7"/>
        <v>12854.166666666668</v>
      </c>
      <c r="E22" s="181">
        <f t="shared" si="8"/>
        <v>11568.75</v>
      </c>
      <c r="F22" s="182">
        <f t="shared" si="1"/>
        <v>1071.1805555555557</v>
      </c>
      <c r="G22" s="183">
        <f>$D$21/10</f>
        <v>15425</v>
      </c>
      <c r="H22" s="183">
        <f t="shared" si="3"/>
        <v>964.0625</v>
      </c>
      <c r="I22" s="183">
        <f t="shared" si="4"/>
        <v>1285.4166666666667</v>
      </c>
      <c r="J22" s="181">
        <f>(C22/12*2)/2</f>
        <v>1285.4166666666667</v>
      </c>
      <c r="K22" s="181">
        <f>(C22/12*3)/3</f>
        <v>1285.4166666666667</v>
      </c>
    </row>
    <row r="23" spans="1:11" ht="13.5" x14ac:dyDescent="0.25">
      <c r="A23" s="113"/>
      <c r="B23" s="113"/>
      <c r="C23" s="113"/>
      <c r="D23" s="113"/>
      <c r="E23" s="113"/>
      <c r="F23" s="113"/>
      <c r="G23" s="113"/>
      <c r="H23" s="113"/>
      <c r="I23" s="113"/>
      <c r="J23" s="113"/>
      <c r="K23" s="113"/>
    </row>
    <row r="24" spans="1:11" ht="18.75" thickBot="1" x14ac:dyDescent="0.4">
      <c r="A24" s="160" t="s">
        <v>39</v>
      </c>
      <c r="B24" s="156"/>
      <c r="C24" s="146"/>
      <c r="D24" s="146"/>
      <c r="E24" s="146"/>
      <c r="F24" s="146"/>
      <c r="G24" s="146"/>
      <c r="H24" s="146"/>
      <c r="I24" s="146"/>
      <c r="J24" s="146"/>
      <c r="K24" s="146"/>
    </row>
    <row r="25" spans="1:11" ht="15.75" thickBot="1" x14ac:dyDescent="0.3">
      <c r="A25" s="148" t="s">
        <v>28</v>
      </c>
      <c r="B25" s="148"/>
      <c r="C25" s="148"/>
      <c r="D25" s="148"/>
      <c r="E25" s="148"/>
      <c r="F25" s="148"/>
      <c r="G25" s="114">
        <v>0</v>
      </c>
      <c r="H25" s="1"/>
      <c r="I25" s="146"/>
      <c r="J25" s="157"/>
      <c r="K25" s="146"/>
    </row>
    <row r="26" spans="1:11" ht="15" x14ac:dyDescent="0.25">
      <c r="A26" s="148" t="s">
        <v>27</v>
      </c>
      <c r="B26" s="148"/>
      <c r="C26" s="147"/>
      <c r="D26" s="147"/>
      <c r="E26" s="147"/>
      <c r="F26" s="147"/>
      <c r="G26" s="146"/>
      <c r="H26" s="145"/>
      <c r="I26" s="157"/>
      <c r="J26" s="157"/>
      <c r="K26" s="146"/>
    </row>
    <row r="27" spans="1:11" ht="15" x14ac:dyDescent="0.25">
      <c r="A27" s="148" t="s">
        <v>33</v>
      </c>
      <c r="B27" s="148"/>
      <c r="C27" s="150"/>
      <c r="D27" s="148"/>
      <c r="E27" s="148"/>
      <c r="F27" s="148"/>
      <c r="G27" s="146"/>
      <c r="H27" s="146"/>
      <c r="I27" s="146"/>
      <c r="J27" s="146"/>
      <c r="K27" s="146"/>
    </row>
    <row r="28" spans="1:11" ht="15" x14ac:dyDescent="0.25">
      <c r="A28" s="148" t="s">
        <v>34</v>
      </c>
      <c r="B28" s="148"/>
      <c r="C28" s="150"/>
      <c r="D28" s="148"/>
      <c r="E28" s="148"/>
      <c r="F28" s="148"/>
      <c r="G28" s="146"/>
      <c r="H28" s="146"/>
      <c r="I28" s="146"/>
      <c r="J28" s="146"/>
      <c r="K28" s="146"/>
    </row>
    <row r="29" spans="1:11" ht="15" x14ac:dyDescent="0.25">
      <c r="A29" s="148" t="s">
        <v>35</v>
      </c>
      <c r="B29" s="148"/>
      <c r="C29" s="147"/>
      <c r="D29" s="147"/>
      <c r="E29" s="147"/>
      <c r="F29" s="147"/>
      <c r="G29" s="1"/>
      <c r="H29" s="1"/>
      <c r="I29" s="146"/>
      <c r="J29" s="146"/>
      <c r="K29" s="146"/>
    </row>
    <row r="30" spans="1:11" ht="15" x14ac:dyDescent="0.25">
      <c r="A30" s="172" t="s">
        <v>103</v>
      </c>
      <c r="B30" s="172"/>
      <c r="C30" s="172"/>
      <c r="D30" s="172"/>
      <c r="E30" s="172"/>
      <c r="F30" s="172"/>
      <c r="G30" s="172" t="s">
        <v>110</v>
      </c>
      <c r="H30" s="146"/>
      <c r="I30" s="146"/>
      <c r="J30" s="146"/>
      <c r="K30" s="146"/>
    </row>
    <row r="31" spans="1:11" ht="15.75" thickBot="1" x14ac:dyDescent="0.3">
      <c r="A31" s="148"/>
      <c r="B31" s="148"/>
      <c r="C31" s="148"/>
      <c r="D31" s="148"/>
      <c r="E31" s="148"/>
      <c r="F31" s="148"/>
      <c r="G31" s="146"/>
      <c r="H31" s="146"/>
      <c r="I31" s="146"/>
      <c r="J31" s="146"/>
      <c r="K31" s="146"/>
    </row>
    <row r="32" spans="1:11" ht="15.75" thickBot="1" x14ac:dyDescent="0.35">
      <c r="A32" s="4" t="s">
        <v>9</v>
      </c>
      <c r="B32" s="5"/>
      <c r="C32" s="5"/>
      <c r="D32" s="5"/>
      <c r="E32" s="5"/>
      <c r="F32" s="5"/>
      <c r="G32" s="5"/>
      <c r="H32" s="5"/>
      <c r="I32" s="5"/>
      <c r="J32" s="5"/>
      <c r="K32" s="115"/>
    </row>
    <row r="33" spans="1:12" ht="22.5" customHeight="1" thickBot="1" x14ac:dyDescent="0.3">
      <c r="B33" s="1"/>
      <c r="C33" s="1"/>
      <c r="D33" s="1"/>
      <c r="E33" s="1"/>
      <c r="F33" s="1"/>
      <c r="G33" s="1"/>
      <c r="H33" s="1"/>
      <c r="I33" s="1"/>
      <c r="J33" s="1"/>
      <c r="K33" s="1"/>
      <c r="L33" s="1"/>
    </row>
    <row r="34" spans="1:12" ht="14.25" thickBot="1" x14ac:dyDescent="0.3">
      <c r="A34" s="116" t="s">
        <v>10</v>
      </c>
      <c r="B34" s="116"/>
      <c r="C34" s="116"/>
      <c r="D34" s="116"/>
      <c r="E34" s="116"/>
      <c r="F34" s="117" t="s">
        <v>11</v>
      </c>
      <c r="G34" s="118">
        <f>$G$25/12</f>
        <v>0</v>
      </c>
      <c r="H34" s="8"/>
      <c r="J34" s="8"/>
      <c r="K34" s="1"/>
      <c r="L34" s="1"/>
    </row>
    <row r="35" spans="1:12" ht="13.5" x14ac:dyDescent="0.25">
      <c r="B35" s="111"/>
      <c r="C35" s="1"/>
      <c r="D35" s="1"/>
      <c r="E35" s="1"/>
      <c r="F35" s="1"/>
      <c r="G35" s="1"/>
      <c r="H35" s="1"/>
      <c r="I35" s="1"/>
      <c r="J35" s="1"/>
      <c r="K35" s="1"/>
      <c r="L35" s="1"/>
    </row>
    <row r="36" spans="1:12" ht="50.25" customHeight="1" x14ac:dyDescent="0.3">
      <c r="A36" s="2" t="s">
        <v>30</v>
      </c>
      <c r="B36" s="151" t="s">
        <v>40</v>
      </c>
      <c r="C36" s="152" t="s">
        <v>41</v>
      </c>
      <c r="D36" s="151" t="s">
        <v>12</v>
      </c>
      <c r="E36" s="151" t="s">
        <v>45</v>
      </c>
      <c r="F36" s="151" t="s">
        <v>43</v>
      </c>
      <c r="G36" s="151" t="s">
        <v>44</v>
      </c>
      <c r="H36" s="153" t="s">
        <v>104</v>
      </c>
      <c r="I36" s="151" t="s">
        <v>105</v>
      </c>
      <c r="J36" s="12"/>
      <c r="K36" s="12"/>
      <c r="L36" s="12"/>
    </row>
    <row r="37" spans="1:12" ht="13.5" x14ac:dyDescent="0.25">
      <c r="A37" s="155"/>
      <c r="B37" s="185">
        <v>0</v>
      </c>
      <c r="C37" s="119">
        <f>C22</f>
        <v>15425</v>
      </c>
      <c r="D37" s="120">
        <f>G34</f>
        <v>0</v>
      </c>
      <c r="E37" s="121">
        <f>B37*D37</f>
        <v>0</v>
      </c>
      <c r="F37" s="122">
        <f>B37*C37</f>
        <v>0</v>
      </c>
      <c r="G37" s="123" t="e">
        <f>F37/D37</f>
        <v>#DIV/0!</v>
      </c>
      <c r="H37" s="121">
        <f>E37-F37</f>
        <v>0</v>
      </c>
      <c r="I37" s="124" t="e">
        <f>H37/D37</f>
        <v>#DIV/0!</v>
      </c>
      <c r="J37" s="6"/>
      <c r="K37" s="6"/>
      <c r="L37" s="6"/>
    </row>
    <row r="38" spans="1:12" ht="13.5" x14ac:dyDescent="0.25">
      <c r="A38" s="154"/>
      <c r="B38" s="186">
        <v>0</v>
      </c>
      <c r="C38" s="125">
        <f>C22</f>
        <v>15425</v>
      </c>
      <c r="D38" s="126">
        <f>G34</f>
        <v>0</v>
      </c>
      <c r="E38" s="121">
        <f>B38*D38</f>
        <v>0</v>
      </c>
      <c r="F38" s="122">
        <f>B38*C38</f>
        <v>0</v>
      </c>
      <c r="G38" s="123" t="e">
        <f>F38/D38</f>
        <v>#DIV/0!</v>
      </c>
      <c r="H38" s="121">
        <f>E38-F38</f>
        <v>0</v>
      </c>
      <c r="I38" s="124" t="e">
        <f>H38/D38</f>
        <v>#DIV/0!</v>
      </c>
      <c r="J38" s="1"/>
      <c r="K38" s="1"/>
      <c r="L38" s="1"/>
    </row>
    <row r="39" spans="1:12" ht="13.5" x14ac:dyDescent="0.25">
      <c r="A39" s="154"/>
      <c r="B39" s="185">
        <v>0</v>
      </c>
      <c r="C39" s="119">
        <f>C22</f>
        <v>15425</v>
      </c>
      <c r="D39" s="126">
        <f>G34</f>
        <v>0</v>
      </c>
      <c r="E39" s="121">
        <f>B39*D39</f>
        <v>0</v>
      </c>
      <c r="F39" s="122">
        <f>B39*C39</f>
        <v>0</v>
      </c>
      <c r="G39" s="123" t="e">
        <f>F39/D39</f>
        <v>#DIV/0!</v>
      </c>
      <c r="H39" s="121">
        <f>E39-F39</f>
        <v>0</v>
      </c>
      <c r="I39" s="124" t="e">
        <f>H39/D39</f>
        <v>#DIV/0!</v>
      </c>
      <c r="J39" s="1"/>
      <c r="K39" s="1"/>
      <c r="L39" s="1"/>
    </row>
    <row r="40" spans="1:12" ht="13.5" x14ac:dyDescent="0.25">
      <c r="A40" s="154"/>
      <c r="B40" s="186">
        <v>0</v>
      </c>
      <c r="C40" s="125">
        <f>C22</f>
        <v>15425</v>
      </c>
      <c r="D40" s="126">
        <f>G34</f>
        <v>0</v>
      </c>
      <c r="E40" s="121">
        <f>B40*D40</f>
        <v>0</v>
      </c>
      <c r="F40" s="122">
        <f>B40*C40</f>
        <v>0</v>
      </c>
      <c r="G40" s="123" t="e">
        <f>F40/D40</f>
        <v>#DIV/0!</v>
      </c>
      <c r="H40" s="121">
        <f>E40-F40</f>
        <v>0</v>
      </c>
      <c r="I40" s="124" t="e">
        <f>H40/D40</f>
        <v>#DIV/0!</v>
      </c>
      <c r="J40" s="1"/>
      <c r="K40" s="1"/>
      <c r="L40" s="1"/>
    </row>
    <row r="41" spans="1:12" ht="16.5" customHeight="1" x14ac:dyDescent="0.25">
      <c r="A41" s="161"/>
      <c r="B41" s="162"/>
      <c r="C41" s="163"/>
      <c r="D41" s="163"/>
      <c r="E41" s="164"/>
      <c r="F41" s="165"/>
      <c r="G41" s="165"/>
      <c r="H41" s="166"/>
      <c r="I41" s="166"/>
      <c r="J41" s="166"/>
      <c r="K41" s="166"/>
      <c r="L41" s="1"/>
    </row>
    <row r="42" spans="1:12" ht="13.5" x14ac:dyDescent="0.25">
      <c r="B42" s="127"/>
      <c r="C42" s="128"/>
      <c r="D42" s="128"/>
      <c r="E42" s="129"/>
      <c r="F42" s="130"/>
      <c r="G42" s="130"/>
      <c r="H42" s="1"/>
      <c r="I42" s="1"/>
      <c r="J42" s="1"/>
      <c r="K42" s="1"/>
      <c r="L42" s="1"/>
    </row>
    <row r="43" spans="1:12" ht="14.25" thickBot="1" x14ac:dyDescent="0.3">
      <c r="B43" s="131"/>
      <c r="C43" s="125"/>
      <c r="D43" s="126"/>
      <c r="E43" s="132"/>
      <c r="F43" s="112"/>
      <c r="G43" s="112"/>
      <c r="H43" s="1"/>
      <c r="I43" s="1"/>
      <c r="J43" s="1"/>
      <c r="K43" s="1"/>
      <c r="L43" s="1"/>
    </row>
    <row r="44" spans="1:12" ht="14.25" thickBot="1" x14ac:dyDescent="0.3">
      <c r="A44" s="116" t="s">
        <v>13</v>
      </c>
      <c r="B44" s="133"/>
      <c r="C44" s="133"/>
      <c r="D44" s="133"/>
      <c r="E44" s="133"/>
      <c r="F44" s="117" t="s">
        <v>11</v>
      </c>
      <c r="G44" s="118">
        <f>$G$25/10</f>
        <v>0</v>
      </c>
      <c r="I44" s="9"/>
      <c r="J44" s="9"/>
      <c r="K44" s="1"/>
      <c r="L44" s="1"/>
    </row>
    <row r="45" spans="1:12" ht="13.5" x14ac:dyDescent="0.25">
      <c r="B45" s="111"/>
      <c r="C45" s="1"/>
      <c r="D45" s="1"/>
      <c r="E45" s="1"/>
      <c r="F45" s="1"/>
      <c r="G45" s="1"/>
      <c r="H45" s="1"/>
      <c r="I45" s="1"/>
      <c r="J45" s="1"/>
      <c r="K45" s="1"/>
      <c r="L45" s="1"/>
    </row>
    <row r="46" spans="1:12" ht="49.5" customHeight="1" x14ac:dyDescent="0.3">
      <c r="A46" s="2" t="s">
        <v>30</v>
      </c>
      <c r="B46" s="158" t="s">
        <v>40</v>
      </c>
      <c r="C46" s="159" t="s">
        <v>42</v>
      </c>
      <c r="D46" s="158" t="s">
        <v>14</v>
      </c>
      <c r="E46" s="151" t="s">
        <v>45</v>
      </c>
      <c r="F46" s="151" t="s">
        <v>43</v>
      </c>
      <c r="G46" s="151" t="s">
        <v>44</v>
      </c>
      <c r="H46" s="153" t="s">
        <v>104</v>
      </c>
      <c r="I46" s="151" t="s">
        <v>105</v>
      </c>
      <c r="J46" s="1"/>
      <c r="K46" s="1"/>
      <c r="L46" s="1"/>
    </row>
    <row r="47" spans="1:12" ht="13.5" x14ac:dyDescent="0.25">
      <c r="A47" s="155"/>
      <c r="B47" s="185">
        <v>0</v>
      </c>
      <c r="C47" s="134">
        <f>G21</f>
        <v>15425</v>
      </c>
      <c r="D47" s="135">
        <f>G44</f>
        <v>0</v>
      </c>
      <c r="E47" s="121">
        <f>B47*D47</f>
        <v>0</v>
      </c>
      <c r="F47" s="122">
        <f>B47*C47</f>
        <v>0</v>
      </c>
      <c r="G47" s="123" t="e">
        <f>F47/D47</f>
        <v>#DIV/0!</v>
      </c>
      <c r="H47" s="121">
        <f>E47-F47</f>
        <v>0</v>
      </c>
      <c r="I47" s="124" t="e">
        <f>H47/D47</f>
        <v>#DIV/0!</v>
      </c>
      <c r="J47" s="6"/>
      <c r="K47" s="6"/>
      <c r="L47" s="6"/>
    </row>
    <row r="48" spans="1:12" ht="13.5" x14ac:dyDescent="0.25">
      <c r="A48" s="154"/>
      <c r="B48" s="186">
        <v>0</v>
      </c>
      <c r="C48" s="128">
        <f>G21</f>
        <v>15425</v>
      </c>
      <c r="D48" s="136">
        <f>G44</f>
        <v>0</v>
      </c>
      <c r="E48" s="121">
        <f>B48*D48</f>
        <v>0</v>
      </c>
      <c r="F48" s="122">
        <f>B48*C48</f>
        <v>0</v>
      </c>
      <c r="G48" s="123" t="e">
        <f>F48/D48</f>
        <v>#DIV/0!</v>
      </c>
      <c r="H48" s="121">
        <f>E48-F48</f>
        <v>0</v>
      </c>
      <c r="I48" s="124" t="e">
        <f>H48/D48</f>
        <v>#DIV/0!</v>
      </c>
      <c r="J48" s="1"/>
      <c r="K48" s="1"/>
      <c r="L48" s="1"/>
    </row>
    <row r="49" spans="1:12" ht="13.5" x14ac:dyDescent="0.25">
      <c r="A49" s="154"/>
      <c r="B49" s="185">
        <v>0</v>
      </c>
      <c r="C49" s="128">
        <f>G21</f>
        <v>15425</v>
      </c>
      <c r="D49" s="136">
        <f>G44</f>
        <v>0</v>
      </c>
      <c r="E49" s="121">
        <f>B49*D49</f>
        <v>0</v>
      </c>
      <c r="F49" s="122">
        <f>B49*C49</f>
        <v>0</v>
      </c>
      <c r="G49" s="123" t="e">
        <f>F49/D49</f>
        <v>#DIV/0!</v>
      </c>
      <c r="H49" s="121">
        <f>E49-F49</f>
        <v>0</v>
      </c>
      <c r="I49" s="124" t="e">
        <f>H49/D49</f>
        <v>#DIV/0!</v>
      </c>
      <c r="J49" s="1"/>
      <c r="K49" s="1"/>
      <c r="L49" s="1"/>
    </row>
    <row r="50" spans="1:12" ht="13.5" x14ac:dyDescent="0.25">
      <c r="A50" s="154"/>
      <c r="B50" s="186">
        <v>0</v>
      </c>
      <c r="C50" s="128">
        <f>G21</f>
        <v>15425</v>
      </c>
      <c r="D50" s="136">
        <f>G44</f>
        <v>0</v>
      </c>
      <c r="E50" s="121">
        <f>B50*D50</f>
        <v>0</v>
      </c>
      <c r="F50" s="122">
        <f>B50*C50</f>
        <v>0</v>
      </c>
      <c r="G50" s="123" t="e">
        <f>F50/D50</f>
        <v>#DIV/0!</v>
      </c>
      <c r="H50" s="121">
        <f>E50-F50</f>
        <v>0</v>
      </c>
      <c r="I50" s="124" t="e">
        <f>H50/D50</f>
        <v>#DIV/0!</v>
      </c>
      <c r="J50" s="1"/>
      <c r="K50" s="1"/>
      <c r="L50" s="1"/>
    </row>
    <row r="51" spans="1:12" ht="16.5" customHeight="1" x14ac:dyDescent="0.25">
      <c r="A51" s="161"/>
      <c r="B51" s="166"/>
      <c r="C51" s="166"/>
      <c r="D51" s="166"/>
      <c r="E51" s="166"/>
      <c r="F51" s="166"/>
      <c r="G51" s="166"/>
      <c r="H51" s="166"/>
      <c r="I51" s="166"/>
      <c r="J51" s="166"/>
      <c r="K51" s="166"/>
      <c r="L51" s="1"/>
    </row>
    <row r="52" spans="1:12" ht="14.25" thickBot="1" x14ac:dyDescent="0.3">
      <c r="B52" s="1"/>
      <c r="C52" s="1"/>
      <c r="D52" s="1"/>
      <c r="E52" s="1"/>
      <c r="F52" s="1"/>
      <c r="G52" s="1"/>
      <c r="H52" s="1"/>
      <c r="I52" s="1"/>
      <c r="J52" s="1"/>
      <c r="K52" s="1"/>
      <c r="L52" s="1"/>
    </row>
    <row r="53" spans="1:12" ht="14.25" thickBot="1" x14ac:dyDescent="0.3">
      <c r="A53" s="116" t="s">
        <v>15</v>
      </c>
      <c r="B53" s="133"/>
      <c r="C53" s="133"/>
      <c r="D53" s="133"/>
      <c r="E53" s="1"/>
      <c r="F53" s="117" t="s">
        <v>11</v>
      </c>
      <c r="G53" s="118">
        <f>$G$25/9</f>
        <v>0</v>
      </c>
      <c r="H53" s="9"/>
      <c r="J53" s="9"/>
      <c r="K53" s="1"/>
      <c r="L53" s="1"/>
    </row>
    <row r="54" spans="1:12" ht="13.5" x14ac:dyDescent="0.25">
      <c r="B54" s="111"/>
      <c r="C54" s="1"/>
      <c r="D54" s="1"/>
      <c r="E54" s="1"/>
      <c r="F54" s="1"/>
      <c r="G54" s="1"/>
      <c r="H54" s="137"/>
      <c r="I54" s="137"/>
      <c r="J54" s="137"/>
      <c r="K54" s="1"/>
      <c r="L54" s="1"/>
    </row>
    <row r="55" spans="1:12" ht="49.5" customHeight="1" x14ac:dyDescent="0.3">
      <c r="A55" s="2" t="s">
        <v>30</v>
      </c>
      <c r="B55" s="158" t="s">
        <v>40</v>
      </c>
      <c r="C55" s="159" t="s">
        <v>42</v>
      </c>
      <c r="D55" s="158" t="s">
        <v>14</v>
      </c>
      <c r="E55" s="151" t="s">
        <v>45</v>
      </c>
      <c r="F55" s="151" t="s">
        <v>43</v>
      </c>
      <c r="G55" s="151" t="s">
        <v>44</v>
      </c>
      <c r="H55" s="153" t="s">
        <v>104</v>
      </c>
      <c r="I55" s="151" t="s">
        <v>105</v>
      </c>
      <c r="J55" s="1"/>
      <c r="K55" s="1"/>
      <c r="L55" s="1"/>
    </row>
    <row r="56" spans="1:12" ht="13.5" x14ac:dyDescent="0.25">
      <c r="A56" s="155"/>
      <c r="B56" s="185">
        <v>0</v>
      </c>
      <c r="C56" s="134">
        <f>I21</f>
        <v>15425</v>
      </c>
      <c r="D56" s="135">
        <f>G53</f>
        <v>0</v>
      </c>
      <c r="E56" s="121">
        <f>B56*D56</f>
        <v>0</v>
      </c>
      <c r="F56" s="122">
        <f>B56*C56</f>
        <v>0</v>
      </c>
      <c r="G56" s="123" t="e">
        <f>F56/D56</f>
        <v>#DIV/0!</v>
      </c>
      <c r="H56" s="121">
        <f>E56-F56</f>
        <v>0</v>
      </c>
      <c r="I56" s="124" t="e">
        <f>H56/D56</f>
        <v>#DIV/0!</v>
      </c>
      <c r="J56" s="6"/>
      <c r="K56" s="1" t="s">
        <v>38</v>
      </c>
      <c r="L56" s="1"/>
    </row>
    <row r="57" spans="1:12" ht="13.5" x14ac:dyDescent="0.25">
      <c r="A57" s="154"/>
      <c r="B57" s="186">
        <v>0</v>
      </c>
      <c r="C57" s="128">
        <f>I21</f>
        <v>15425</v>
      </c>
      <c r="D57" s="136">
        <f>G53</f>
        <v>0</v>
      </c>
      <c r="E57" s="121">
        <f>B57*D57</f>
        <v>0</v>
      </c>
      <c r="F57" s="122">
        <f>B57*C57</f>
        <v>0</v>
      </c>
      <c r="G57" s="123" t="e">
        <f>F57/D57</f>
        <v>#DIV/0!</v>
      </c>
      <c r="H57" s="121">
        <f>E57-F57</f>
        <v>0</v>
      </c>
      <c r="I57" s="124" t="e">
        <f>H57/D57</f>
        <v>#DIV/0!</v>
      </c>
      <c r="J57" s="1"/>
      <c r="K57" s="1"/>
      <c r="L57" s="1"/>
    </row>
    <row r="58" spans="1:12" ht="13.5" x14ac:dyDescent="0.25">
      <c r="A58" s="154"/>
      <c r="B58" s="185">
        <v>0</v>
      </c>
      <c r="C58" s="128">
        <f>I21</f>
        <v>15425</v>
      </c>
      <c r="D58" s="136">
        <f>G53</f>
        <v>0</v>
      </c>
      <c r="E58" s="121">
        <f>B58*D58</f>
        <v>0</v>
      </c>
      <c r="F58" s="122">
        <f>B58*C58</f>
        <v>0</v>
      </c>
      <c r="G58" s="123" t="e">
        <f>F58/D58</f>
        <v>#DIV/0!</v>
      </c>
      <c r="H58" s="121">
        <f>E58-F58</f>
        <v>0</v>
      </c>
      <c r="I58" s="124" t="e">
        <f>H58/D58</f>
        <v>#DIV/0!</v>
      </c>
      <c r="J58" s="1"/>
      <c r="K58" s="1"/>
      <c r="L58" s="1"/>
    </row>
    <row r="59" spans="1:12" ht="13.5" x14ac:dyDescent="0.25">
      <c r="A59" s="154"/>
      <c r="B59" s="186">
        <v>0</v>
      </c>
      <c r="C59" s="128">
        <f>I21</f>
        <v>15425</v>
      </c>
      <c r="D59" s="136">
        <f>G53</f>
        <v>0</v>
      </c>
      <c r="E59" s="121">
        <f>B59*D59</f>
        <v>0</v>
      </c>
      <c r="F59" s="122">
        <f>B59*C59</f>
        <v>0</v>
      </c>
      <c r="G59" s="123" t="e">
        <f>F59/D59</f>
        <v>#DIV/0!</v>
      </c>
      <c r="H59" s="121">
        <f>E59-F59</f>
        <v>0</v>
      </c>
      <c r="I59" s="124" t="e">
        <f>H59/D59</f>
        <v>#DIV/0!</v>
      </c>
      <c r="J59" s="1"/>
      <c r="K59" s="1"/>
      <c r="L59" s="1"/>
    </row>
    <row r="60" spans="1:12" ht="16.5" customHeight="1" x14ac:dyDescent="0.25">
      <c r="A60" s="161"/>
      <c r="B60" s="166"/>
      <c r="C60" s="166"/>
      <c r="D60" s="166"/>
      <c r="E60" s="166"/>
      <c r="F60" s="166"/>
      <c r="G60" s="166"/>
      <c r="H60" s="166"/>
      <c r="I60" s="166"/>
      <c r="J60" s="166"/>
      <c r="K60" s="166"/>
      <c r="L60" s="1"/>
    </row>
    <row r="61" spans="1:12" ht="14.25" thickBot="1" x14ac:dyDescent="0.3">
      <c r="B61" s="1"/>
      <c r="C61" s="1"/>
      <c r="D61" s="1"/>
      <c r="E61" s="1"/>
      <c r="F61" s="1"/>
      <c r="G61" s="1"/>
      <c r="H61" s="1"/>
      <c r="I61" s="1"/>
      <c r="J61" s="1"/>
      <c r="K61" s="1"/>
      <c r="L61" s="1"/>
    </row>
    <row r="62" spans="1:12" ht="14.25" thickBot="1" x14ac:dyDescent="0.3">
      <c r="A62" s="138" t="s">
        <v>16</v>
      </c>
      <c r="B62" s="10"/>
      <c r="C62" s="10"/>
      <c r="D62" s="10"/>
      <c r="E62" s="10"/>
      <c r="F62" s="117" t="s">
        <v>17</v>
      </c>
      <c r="G62" s="118">
        <f>$G$25/10</f>
        <v>0</v>
      </c>
      <c r="H62" s="10"/>
      <c r="I62" s="10"/>
      <c r="J62" s="10"/>
      <c r="K62" s="10"/>
      <c r="L62" s="10"/>
    </row>
    <row r="63" spans="1:12" ht="13.5" x14ac:dyDescent="0.25">
      <c r="B63" s="111"/>
      <c r="C63" s="1"/>
      <c r="D63" s="1"/>
      <c r="E63" s="1"/>
      <c r="F63" s="1"/>
      <c r="G63" s="1"/>
      <c r="H63" s="1"/>
      <c r="I63" s="1"/>
      <c r="J63" s="1"/>
      <c r="K63" s="1"/>
      <c r="L63" s="1"/>
    </row>
    <row r="64" spans="1:12" ht="49.5" customHeight="1" x14ac:dyDescent="0.3">
      <c r="A64" s="2" t="s">
        <v>30</v>
      </c>
      <c r="B64" s="158" t="s">
        <v>40</v>
      </c>
      <c r="C64" s="158" t="s">
        <v>18</v>
      </c>
      <c r="D64" s="151" t="s">
        <v>19</v>
      </c>
      <c r="E64" s="151" t="s">
        <v>45</v>
      </c>
      <c r="F64" s="151" t="s">
        <v>43</v>
      </c>
      <c r="G64" s="151" t="s">
        <v>44</v>
      </c>
      <c r="H64" s="153" t="s">
        <v>104</v>
      </c>
      <c r="I64" s="151" t="s">
        <v>105</v>
      </c>
      <c r="J64" s="1"/>
      <c r="K64" s="1"/>
      <c r="L64" s="1"/>
    </row>
    <row r="65" spans="1:12" ht="13.5" x14ac:dyDescent="0.25">
      <c r="A65" s="155"/>
      <c r="B65" s="187">
        <v>0</v>
      </c>
      <c r="C65" s="139">
        <f>$J$21</f>
        <v>15425</v>
      </c>
      <c r="D65" s="135">
        <f>G62</f>
        <v>0</v>
      </c>
      <c r="E65" s="121">
        <f>B65*D65</f>
        <v>0</v>
      </c>
      <c r="F65" s="122">
        <f>B65*C65</f>
        <v>0</v>
      </c>
      <c r="G65" s="123" t="e">
        <f>F65/D65</f>
        <v>#DIV/0!</v>
      </c>
      <c r="H65" s="121">
        <f>E65-F65</f>
        <v>0</v>
      </c>
      <c r="I65" s="124" t="e">
        <f>H65/D65</f>
        <v>#DIV/0!</v>
      </c>
      <c r="J65" s="1"/>
      <c r="K65" s="1"/>
      <c r="L65" s="1"/>
    </row>
    <row r="66" spans="1:12" ht="13.5" x14ac:dyDescent="0.25">
      <c r="A66" s="154"/>
      <c r="B66" s="187">
        <v>0</v>
      </c>
      <c r="C66" s="139">
        <f>$J$21</f>
        <v>15425</v>
      </c>
      <c r="D66" s="173">
        <f>G62</f>
        <v>0</v>
      </c>
      <c r="E66" s="121">
        <f>B66*D66</f>
        <v>0</v>
      </c>
      <c r="F66" s="122">
        <f>B66*C66</f>
        <v>0</v>
      </c>
      <c r="G66" s="123" t="e">
        <f>F66/D66</f>
        <v>#DIV/0!</v>
      </c>
      <c r="H66" s="121">
        <f>E66-F66</f>
        <v>0</v>
      </c>
      <c r="I66" s="124" t="e">
        <f>H66/D66</f>
        <v>#DIV/0!</v>
      </c>
      <c r="J66" s="1"/>
      <c r="K66" s="1"/>
      <c r="L66" s="1"/>
    </row>
    <row r="67" spans="1:12" ht="13.5" x14ac:dyDescent="0.25">
      <c r="A67" s="154"/>
      <c r="B67" s="187">
        <v>0</v>
      </c>
      <c r="C67" s="139">
        <f>$J$21</f>
        <v>15425</v>
      </c>
      <c r="D67" s="173">
        <f>G62</f>
        <v>0</v>
      </c>
      <c r="E67" s="121">
        <f>B67*D67</f>
        <v>0</v>
      </c>
      <c r="F67" s="122">
        <f>B67*C67</f>
        <v>0</v>
      </c>
      <c r="G67" s="123" t="e">
        <f>F67/D67</f>
        <v>#DIV/0!</v>
      </c>
      <c r="H67" s="121">
        <f>E67-F67</f>
        <v>0</v>
      </c>
      <c r="I67" s="124" t="e">
        <f>H67/D67</f>
        <v>#DIV/0!</v>
      </c>
      <c r="J67" s="1"/>
      <c r="K67" s="1"/>
      <c r="L67" s="1"/>
    </row>
    <row r="68" spans="1:12" ht="16.5" customHeight="1" x14ac:dyDescent="0.25">
      <c r="A68" s="161"/>
      <c r="B68" s="167"/>
      <c r="C68" s="168"/>
      <c r="D68" s="169"/>
      <c r="E68" s="170"/>
      <c r="F68" s="171"/>
      <c r="G68" s="171"/>
      <c r="H68" s="166"/>
      <c r="I68" s="166"/>
      <c r="J68" s="166"/>
      <c r="K68" s="166"/>
      <c r="L68" s="1"/>
    </row>
    <row r="69" spans="1:12" ht="14.25" thickBot="1" x14ac:dyDescent="0.3">
      <c r="B69" s="141"/>
      <c r="C69" s="142"/>
      <c r="D69" s="143"/>
      <c r="E69" s="132"/>
      <c r="F69" s="125"/>
      <c r="G69" s="125"/>
      <c r="H69" s="1"/>
      <c r="I69" s="1"/>
      <c r="J69" s="1"/>
      <c r="K69" s="1"/>
      <c r="L69" s="1"/>
    </row>
    <row r="70" spans="1:12" ht="14.25" thickBot="1" x14ac:dyDescent="0.3">
      <c r="A70" s="138" t="s">
        <v>20</v>
      </c>
      <c r="B70" s="10"/>
      <c r="C70" s="10"/>
      <c r="D70" s="10"/>
      <c r="E70" s="10"/>
      <c r="F70" s="117" t="s">
        <v>17</v>
      </c>
      <c r="G70" s="118">
        <f>$G$25/9</f>
        <v>0</v>
      </c>
      <c r="H70" s="10"/>
      <c r="J70" s="10"/>
      <c r="K70" s="10"/>
      <c r="L70" s="10"/>
    </row>
    <row r="71" spans="1:12" ht="13.5" x14ac:dyDescent="0.25">
      <c r="B71" s="111"/>
      <c r="C71" s="1"/>
      <c r="D71" s="1"/>
      <c r="E71" s="1"/>
      <c r="F71" s="1"/>
      <c r="G71" s="1"/>
      <c r="H71" s="1"/>
      <c r="I71" s="1"/>
      <c r="J71" s="1"/>
      <c r="K71" s="1"/>
      <c r="L71" s="1"/>
    </row>
    <row r="72" spans="1:12" ht="48" customHeight="1" x14ac:dyDescent="0.3">
      <c r="A72" s="2" t="s">
        <v>30</v>
      </c>
      <c r="B72" s="158" t="s">
        <v>40</v>
      </c>
      <c r="C72" s="158" t="s">
        <v>18</v>
      </c>
      <c r="D72" s="151" t="s">
        <v>19</v>
      </c>
      <c r="E72" s="151" t="s">
        <v>45</v>
      </c>
      <c r="F72" s="151" t="s">
        <v>43</v>
      </c>
      <c r="G72" s="151" t="s">
        <v>44</v>
      </c>
      <c r="H72" s="153" t="s">
        <v>104</v>
      </c>
      <c r="I72" s="151" t="s">
        <v>105</v>
      </c>
      <c r="J72" s="1"/>
      <c r="K72" s="1"/>
      <c r="L72" s="1"/>
    </row>
    <row r="73" spans="1:12" ht="13.5" x14ac:dyDescent="0.25">
      <c r="A73" s="155"/>
      <c r="B73" s="187">
        <v>0</v>
      </c>
      <c r="C73" s="139">
        <f>K21</f>
        <v>15425</v>
      </c>
      <c r="D73" s="140">
        <f>G70</f>
        <v>0</v>
      </c>
      <c r="E73" s="121">
        <f>B73*D73</f>
        <v>0</v>
      </c>
      <c r="F73" s="122">
        <f>B73*C73</f>
        <v>0</v>
      </c>
      <c r="G73" s="123" t="e">
        <f>F73/D73</f>
        <v>#DIV/0!</v>
      </c>
      <c r="H73" s="121">
        <f>E73-F73</f>
        <v>0</v>
      </c>
      <c r="I73" s="124" t="e">
        <f>H73/D73</f>
        <v>#DIV/0!</v>
      </c>
      <c r="J73" s="1"/>
      <c r="K73" s="1"/>
      <c r="L73" s="1"/>
    </row>
    <row r="74" spans="1:12" ht="13.5" x14ac:dyDescent="0.25">
      <c r="A74" s="154"/>
      <c r="B74" s="187">
        <v>0</v>
      </c>
      <c r="C74" s="139">
        <f>K21</f>
        <v>15425</v>
      </c>
      <c r="D74" s="140">
        <f>G70</f>
        <v>0</v>
      </c>
      <c r="E74" s="121">
        <f>B74*D74</f>
        <v>0</v>
      </c>
      <c r="F74" s="122">
        <f>B74*C74</f>
        <v>0</v>
      </c>
      <c r="G74" s="123" t="e">
        <f>F74/D74</f>
        <v>#DIV/0!</v>
      </c>
      <c r="H74" s="121">
        <f>E74-F74</f>
        <v>0</v>
      </c>
      <c r="I74" s="124" t="e">
        <f>H74/D74</f>
        <v>#DIV/0!</v>
      </c>
      <c r="J74" s="1"/>
      <c r="K74" s="1"/>
      <c r="L74" s="1"/>
    </row>
    <row r="75" spans="1:12" ht="13.5" x14ac:dyDescent="0.25">
      <c r="A75" s="154"/>
      <c r="B75" s="187">
        <v>0</v>
      </c>
      <c r="C75" s="139">
        <f>K21</f>
        <v>15425</v>
      </c>
      <c r="D75" s="140">
        <f>G70</f>
        <v>0</v>
      </c>
      <c r="E75" s="121">
        <f>B75*D75</f>
        <v>0</v>
      </c>
      <c r="F75" s="122">
        <f>B75*C75</f>
        <v>0</v>
      </c>
      <c r="G75" s="123" t="e">
        <f>F75/D75</f>
        <v>#DIV/0!</v>
      </c>
      <c r="H75" s="121">
        <f>E75-F75</f>
        <v>0</v>
      </c>
      <c r="I75" s="124" t="e">
        <f>H75/D75</f>
        <v>#DIV/0!</v>
      </c>
      <c r="J75" s="1"/>
      <c r="K75" s="1"/>
      <c r="L75" s="1"/>
    </row>
    <row r="76" spans="1:12" ht="13.5" x14ac:dyDescent="0.25">
      <c r="B76" s="141"/>
      <c r="C76" s="142"/>
      <c r="D76" s="143"/>
      <c r="E76" s="132" t="s">
        <v>38</v>
      </c>
      <c r="F76" s="125"/>
      <c r="G76" s="125"/>
      <c r="H76" s="1"/>
      <c r="I76" s="1"/>
      <c r="J76" s="1"/>
      <c r="K76" s="1"/>
      <c r="L76" s="1"/>
    </row>
    <row r="77" spans="1:12" ht="13.5" x14ac:dyDescent="0.25">
      <c r="B77" s="1"/>
      <c r="C77" s="1"/>
      <c r="D77" s="1"/>
      <c r="E77" s="1"/>
      <c r="F77" s="1"/>
      <c r="G77" s="143"/>
      <c r="H77" s="143"/>
      <c r="I77" s="143"/>
      <c r="J77" s="143"/>
      <c r="K77" s="1"/>
      <c r="L77" s="1"/>
    </row>
  </sheetData>
  <phoneticPr fontId="35" type="noConversion"/>
  <pageMargins left="0.45" right="0.45" top="0.5" bottom="0.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Overview of the Worksheets</vt:lpstr>
      <vt:lpstr>Proposal Stage </vt:lpstr>
      <vt:lpstr>Award Stage </vt:lpstr>
      <vt:lpstr>'Award Stage '!Print_Area</vt:lpstr>
    </vt:vector>
  </TitlesOfParts>
  <Company>Brown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E Norton</dc:creator>
  <cp:lastModifiedBy>Dillon, Thomas</cp:lastModifiedBy>
  <cp:lastPrinted>2011-10-05T14:36:16Z</cp:lastPrinted>
  <dcterms:created xsi:type="dcterms:W3CDTF">2007-02-07T16:28:15Z</dcterms:created>
  <dcterms:modified xsi:type="dcterms:W3CDTF">2016-06-27T19:08:00Z</dcterms:modified>
</cp:coreProperties>
</file>